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codeName="ThisWorkbook" defaultThemeVersion="124226"/>
  <xr:revisionPtr revIDLastSave="0" documentId="13_ncr:1_{E4B0B4BB-6AF5-4B82-A1ED-FDAD62500DCD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Profile Form I" sheetId="13" r:id="rId1"/>
    <sheet name="Profile Form II" sheetId="14" r:id="rId2"/>
    <sheet name="Part I &amp; II" sheetId="1" r:id="rId3"/>
    <sheet name="PART III MOU information " sheetId="9" r:id="rId4"/>
  </sheets>
  <definedNames>
    <definedName name="_xlnm.Print_Area" localSheetId="2">'Part I &amp; II'!$A$1:$D$397</definedName>
    <definedName name="_xlnm.Print_Area" localSheetId="0">'Profile Form I'!$A$1:$C$27</definedName>
    <definedName name="_xlnm.Print_Area" localSheetId="1">'Profile Form II'!$A$1:$C$60</definedName>
    <definedName name="_xlnm.Print_Titles" localSheetId="2">'Part I &amp; II'!$2:$4</definedName>
  </definedNames>
  <calcPr calcId="191029"/>
</workbook>
</file>

<file path=xl/calcChain.xml><?xml version="1.0" encoding="utf-8"?>
<calcChain xmlns="http://schemas.openxmlformats.org/spreadsheetml/2006/main">
  <c r="A43" i="14" l="1"/>
  <c r="A44" i="14" s="1"/>
  <c r="A45" i="14" s="1"/>
  <c r="A46" i="14" s="1"/>
  <c r="A48" i="14" s="1"/>
  <c r="A49" i="14" s="1"/>
  <c r="A38" i="14"/>
  <c r="A40" i="14" s="1"/>
  <c r="A36" i="14"/>
  <c r="A33" i="14"/>
  <c r="A24" i="14"/>
  <c r="A23" i="14"/>
  <c r="A10" i="14"/>
  <c r="A11" i="14" s="1"/>
  <c r="A12" i="14" s="1"/>
  <c r="A13" i="14" s="1"/>
  <c r="A14" i="14" s="1"/>
  <c r="A15" i="14" s="1"/>
  <c r="A16" i="14" s="1"/>
  <c r="A27" i="13"/>
  <c r="A26" i="13"/>
  <c r="A24" i="13"/>
  <c r="A20" i="13"/>
  <c r="A21" i="13" s="1"/>
  <c r="A22" i="13" s="1"/>
  <c r="A15" i="13"/>
  <c r="A16" i="13" s="1"/>
  <c r="A11" i="13"/>
  <c r="A12" i="13" s="1"/>
  <c r="D302" i="1" l="1"/>
  <c r="D254" i="1"/>
  <c r="A63" i="9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C397" i="1" l="1"/>
  <c r="C396" i="1"/>
  <c r="C391" i="1"/>
  <c r="C390" i="1"/>
  <c r="C389" i="1"/>
  <c r="C388" i="1"/>
  <c r="C387" i="1"/>
  <c r="C382" i="1"/>
  <c r="C381" i="1"/>
  <c r="C380" i="1"/>
  <c r="C379" i="1"/>
  <c r="C378" i="1"/>
  <c r="C377" i="1"/>
  <c r="C376" i="1"/>
  <c r="C375" i="1"/>
  <c r="C374" i="1"/>
  <c r="C373" i="1"/>
  <c r="C372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3" i="1"/>
  <c r="C350" i="1"/>
  <c r="C349" i="1"/>
  <c r="C348" i="1"/>
  <c r="C347" i="1"/>
  <c r="C345" i="1"/>
  <c r="C344" i="1"/>
  <c r="C343" i="1"/>
  <c r="C342" i="1"/>
  <c r="C341" i="1"/>
  <c r="C340" i="1"/>
  <c r="C339" i="1"/>
  <c r="C338" i="1"/>
  <c r="C337" i="1"/>
  <c r="C336" i="1"/>
  <c r="C335" i="1"/>
  <c r="C333" i="1"/>
  <c r="C332" i="1"/>
  <c r="C331" i="1"/>
  <c r="C330" i="1"/>
  <c r="C329" i="1"/>
  <c r="C328" i="1"/>
  <c r="C323" i="1"/>
  <c r="C322" i="1"/>
  <c r="C321" i="1"/>
  <c r="C320" i="1"/>
  <c r="C319" i="1"/>
  <c r="C318" i="1"/>
  <c r="C317" i="1"/>
  <c r="C315" i="1"/>
  <c r="C314" i="1"/>
  <c r="C313" i="1"/>
  <c r="C312" i="1"/>
  <c r="C310" i="1"/>
  <c r="C309" i="1"/>
  <c r="C308" i="1"/>
  <c r="C307" i="1"/>
  <c r="C306" i="1"/>
  <c r="C305" i="1"/>
  <c r="C304" i="1"/>
  <c r="C296" i="1"/>
  <c r="C295" i="1"/>
  <c r="C294" i="1"/>
  <c r="C293" i="1"/>
  <c r="C292" i="1"/>
  <c r="C291" i="1"/>
  <c r="C290" i="1"/>
  <c r="C289" i="1"/>
  <c r="C287" i="1"/>
  <c r="C286" i="1"/>
  <c r="C285" i="1"/>
  <c r="C283" i="1"/>
  <c r="C282" i="1"/>
  <c r="C280" i="1"/>
  <c r="C279" i="1"/>
  <c r="C278" i="1"/>
  <c r="C277" i="1"/>
  <c r="C276" i="1"/>
  <c r="C275" i="1"/>
  <c r="C274" i="1"/>
  <c r="C273" i="1"/>
  <c r="C271" i="1"/>
  <c r="C270" i="1"/>
  <c r="C269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0" i="1"/>
  <c r="C11" i="1"/>
  <c r="C12" i="1"/>
  <c r="C13" i="1"/>
  <c r="C14" i="1"/>
  <c r="C16" i="1"/>
  <c r="C17" i="1"/>
  <c r="C18" i="1"/>
  <c r="C19" i="1"/>
  <c r="C20" i="1"/>
  <c r="C21" i="1"/>
  <c r="C22" i="1"/>
  <c r="C23" i="1"/>
  <c r="C24" i="1"/>
  <c r="C26" i="1"/>
  <c r="C27" i="1"/>
  <c r="C28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5" i="1"/>
  <c r="C9" i="1"/>
  <c r="D39" i="1" l="1"/>
  <c r="D36" i="1" l="1"/>
  <c r="D30" i="1"/>
  <c r="D32" i="1" s="1"/>
  <c r="D23" i="1"/>
  <c r="D11" i="1"/>
  <c r="D17" i="1" s="1"/>
  <c r="D19" i="1" s="1"/>
  <c r="D40" i="1" l="1"/>
  <c r="D37" i="1"/>
  <c r="D38" i="1" s="1"/>
  <c r="D375" i="1" l="1"/>
  <c r="D151" i="1" l="1"/>
  <c r="D88" i="1"/>
  <c r="D193" i="1" l="1"/>
  <c r="D189" i="1"/>
  <c r="D259" i="1"/>
  <c r="D249" i="1"/>
  <c r="D232" i="1"/>
  <c r="D52" i="1"/>
  <c r="D73" i="1"/>
  <c r="D126" i="1"/>
  <c r="D203" i="1"/>
  <c r="D262" i="1" l="1"/>
  <c r="D194" i="1"/>
  <c r="D60" i="1" l="1"/>
  <c r="D61" i="1" s="1"/>
  <c r="D75" i="1" l="1"/>
  <c r="D381" i="1" l="1"/>
  <c r="D377" i="1"/>
  <c r="D365" i="1"/>
  <c r="D347" i="1"/>
  <c r="D331" i="1"/>
  <c r="D333" i="1" s="1"/>
  <c r="D319" i="1"/>
  <c r="D315" i="1"/>
  <c r="D309" i="1"/>
  <c r="D296" i="1"/>
  <c r="D280" i="1"/>
  <c r="D196" i="1"/>
  <c r="D197" i="1" s="1"/>
  <c r="D211" i="1" s="1"/>
  <c r="D169" i="1"/>
  <c r="D170" i="1" s="1"/>
  <c r="D137" i="1"/>
  <c r="D118" i="1"/>
  <c r="D110" i="1"/>
  <c r="D298" i="1" l="1"/>
  <c r="D310" i="1" s="1"/>
  <c r="D321" i="1" s="1"/>
  <c r="D323" i="1" s="1"/>
  <c r="D89" i="1"/>
  <c r="D348" i="1"/>
  <c r="D119" i="1"/>
  <c r="D123" i="1"/>
  <c r="D98" i="1"/>
  <c r="D351" i="1" l="1"/>
  <c r="D353" i="1" s="1"/>
  <c r="D366" i="1" s="1"/>
  <c r="D139" i="1"/>
  <c r="D152" i="1" s="1"/>
  <c r="D155" i="1" s="1"/>
  <c r="D368" i="1" l="1"/>
  <c r="D370" i="1" s="1"/>
  <c r="D378" i="1" s="1"/>
  <c r="D382" i="1" s="1"/>
  <c r="D391" i="1" s="1"/>
</calcChain>
</file>

<file path=xl/sharedStrings.xml><?xml version="1.0" encoding="utf-8"?>
<sst xmlns="http://schemas.openxmlformats.org/spreadsheetml/2006/main" count="1116" uniqueCount="617">
  <si>
    <t>NON CURRENT ASSETS</t>
  </si>
  <si>
    <t xml:space="preserve">(a) </t>
  </si>
  <si>
    <t>Property Plant &amp; Equipment</t>
  </si>
  <si>
    <t>Land</t>
  </si>
  <si>
    <t>-Freehold</t>
  </si>
  <si>
    <t>-Leasehold</t>
  </si>
  <si>
    <t>Total Land (1207+1208)</t>
  </si>
  <si>
    <t>Building</t>
  </si>
  <si>
    <t>Plant &amp; Equipment</t>
  </si>
  <si>
    <t>Computers</t>
  </si>
  <si>
    <t>Other Fixed Assets</t>
  </si>
  <si>
    <t>(b)</t>
  </si>
  <si>
    <t>Capital Work-in-progress</t>
  </si>
  <si>
    <t>(c)</t>
  </si>
  <si>
    <t>Investment Property (Gross)</t>
  </si>
  <si>
    <t>Less: Depreciation and other adjustments</t>
  </si>
  <si>
    <t>(d)</t>
  </si>
  <si>
    <t>Goodwill</t>
  </si>
  <si>
    <t>(e)</t>
  </si>
  <si>
    <t>Other Intangible Assets</t>
  </si>
  <si>
    <t>Less: Accumulated Amortisation</t>
  </si>
  <si>
    <t>(f)</t>
  </si>
  <si>
    <t>Intangible Assets under Development</t>
  </si>
  <si>
    <t>(g)</t>
  </si>
  <si>
    <t>Biological Assets other than bearer plants (Gross)</t>
  </si>
  <si>
    <t>Less: Accumulated Depreciation</t>
  </si>
  <si>
    <t>(h)</t>
  </si>
  <si>
    <t>Financial Assets</t>
  </si>
  <si>
    <t>(i)</t>
  </si>
  <si>
    <t xml:space="preserve">Investments: </t>
  </si>
  <si>
    <t>Investments in Equity Instruments</t>
  </si>
  <si>
    <t>Subsidiary</t>
  </si>
  <si>
    <t>Joint Ventures</t>
  </si>
  <si>
    <t>Associates</t>
  </si>
  <si>
    <t>Other CPSEs</t>
  </si>
  <si>
    <t>Other Companies with in India</t>
  </si>
  <si>
    <t>Other Companies outside India</t>
  </si>
  <si>
    <t>Others</t>
  </si>
  <si>
    <t>Less: provisions</t>
  </si>
  <si>
    <t>Total Investment in Equity Instruments (1241+1314+1341+1301 to 1304-1305)</t>
  </si>
  <si>
    <t>Other Investments</t>
  </si>
  <si>
    <t xml:space="preserve">Preference Shares </t>
  </si>
  <si>
    <t>Debentures/Bonds</t>
  </si>
  <si>
    <t>Government Securities</t>
  </si>
  <si>
    <t>Mutual Funds</t>
  </si>
  <si>
    <t>Less : Provisions</t>
  </si>
  <si>
    <t>Total other Investments (1321 to 1325-1326)</t>
  </si>
  <si>
    <t>h (ii)</t>
  </si>
  <si>
    <t>Trade Receivables</t>
  </si>
  <si>
    <t>h (iii)</t>
  </si>
  <si>
    <t>Loans</t>
  </si>
  <si>
    <t>Security Deposits</t>
  </si>
  <si>
    <t>Loans to Related Parties</t>
  </si>
  <si>
    <t>(i) Holding company (incl ultimate holding Cos.)</t>
  </si>
  <si>
    <t xml:space="preserve">(ii) Subsidiary </t>
  </si>
  <si>
    <t>(iii) Joint Ventures</t>
  </si>
  <si>
    <t>(iv) Associates</t>
  </si>
  <si>
    <t>Other Loans</t>
  </si>
  <si>
    <t>Less: Allowance for bad and doubtful loans</t>
  </si>
  <si>
    <t>h (iv)</t>
  </si>
  <si>
    <t>Other Financial Assets</t>
  </si>
  <si>
    <t>Deferred tax assets (net)</t>
  </si>
  <si>
    <t>(j)</t>
  </si>
  <si>
    <t>Other non-current assets</t>
  </si>
  <si>
    <t>Capital Advances</t>
  </si>
  <si>
    <t>Advances to related parties</t>
  </si>
  <si>
    <t>(v) Others</t>
  </si>
  <si>
    <t>Other Advances</t>
  </si>
  <si>
    <t xml:space="preserve">Others </t>
  </si>
  <si>
    <t>CURRENT ASSETS</t>
  </si>
  <si>
    <t>(a)</t>
  </si>
  <si>
    <t>Inventories (including in transit)</t>
  </si>
  <si>
    <t>Raw Materials</t>
  </si>
  <si>
    <t>Work in Progress</t>
  </si>
  <si>
    <t xml:space="preserve">Finished Goods </t>
  </si>
  <si>
    <t>Stock in Trade</t>
  </si>
  <si>
    <t>Stores and Spares</t>
  </si>
  <si>
    <t>b (i)</t>
  </si>
  <si>
    <t>Investments</t>
  </si>
  <si>
    <t>Investment in Equity Instruments</t>
  </si>
  <si>
    <t>Subsidiary Companies</t>
  </si>
  <si>
    <t>Other Companies within India</t>
  </si>
  <si>
    <t>Less: Provisions</t>
  </si>
  <si>
    <t>Total Investment in Equity Instruments (1508+1509+1511 to 1515-1516)</t>
  </si>
  <si>
    <t>Total other Investments (1521 to 1525-1526)</t>
  </si>
  <si>
    <t>Total current Investments (1520+1530)</t>
  </si>
  <si>
    <t>b (ii)</t>
  </si>
  <si>
    <t xml:space="preserve">Trade Receivable outstanding for a period exceeding 6 months from the due date of payment </t>
  </si>
  <si>
    <t>Total Trade Receivables (1541+1542)</t>
  </si>
  <si>
    <t>b (iii)</t>
  </si>
  <si>
    <t>Cash and cash equivalents</t>
  </si>
  <si>
    <t>b (iv)</t>
  </si>
  <si>
    <t>Bank balances other than b(iii) above</t>
  </si>
  <si>
    <t>b (v)</t>
  </si>
  <si>
    <t>b (vi)</t>
  </si>
  <si>
    <t>Other financial assets</t>
  </si>
  <si>
    <t>Current Tax Assets (net)</t>
  </si>
  <si>
    <t>Other current assets</t>
  </si>
  <si>
    <t>II</t>
  </si>
  <si>
    <t>EQUITY AND LIABILITIES</t>
  </si>
  <si>
    <t>EQUITY</t>
  </si>
  <si>
    <t>Equity Share Capital</t>
  </si>
  <si>
    <t>Authorised Capital</t>
  </si>
  <si>
    <t>Central Government</t>
  </si>
  <si>
    <t>State Government</t>
  </si>
  <si>
    <t>Holding Company (Including Ultimate Holding Co.)</t>
  </si>
  <si>
    <t>FIIs/Mutual Funds/Banks</t>
  </si>
  <si>
    <t>Employees</t>
  </si>
  <si>
    <t>Others (Domestic)</t>
  </si>
  <si>
    <t>Total Equity Shares (1001to1007)</t>
  </si>
  <si>
    <t>Total Paid up Capital (1008)</t>
  </si>
  <si>
    <t>Other Equity</t>
  </si>
  <si>
    <t>Capital Reserve</t>
  </si>
  <si>
    <t xml:space="preserve">Capital Redemption Reserve </t>
  </si>
  <si>
    <t>Debentures Redemption Reserve</t>
  </si>
  <si>
    <t>Revaluation Reserve</t>
  </si>
  <si>
    <t>Share Options Outstanding Account</t>
  </si>
  <si>
    <t>General reserve</t>
  </si>
  <si>
    <t>Other Reserves</t>
  </si>
  <si>
    <t>Reserves created from write-back of  depreciation &amp; amalgamation</t>
  </si>
  <si>
    <t>Other Funds</t>
  </si>
  <si>
    <t>Surplus (CREDIT/DEBIT)</t>
  </si>
  <si>
    <t>Dividend declared on Preference Shares (C1)</t>
  </si>
  <si>
    <t>Total Dividend Declared (C3) = (C1+C2)</t>
  </si>
  <si>
    <t>Dividend Tax :</t>
  </si>
  <si>
    <t>Total Dividend Tax (C6)=(C4+C5)</t>
  </si>
  <si>
    <t>Transferred to Reserves (C8)</t>
  </si>
  <si>
    <t>Share Application Money Pending Allotments</t>
  </si>
  <si>
    <t>Holding Company</t>
  </si>
  <si>
    <t>Total Share Appli. Money Pending Allotment (1011 to 1014)</t>
  </si>
  <si>
    <t>Money received against Share warrants</t>
  </si>
  <si>
    <t>Equity component of Compound Financial Instrument</t>
  </si>
  <si>
    <t>Debt instruments through other Comprehensive income</t>
  </si>
  <si>
    <t>Equity Instruments through other comprehensive income</t>
  </si>
  <si>
    <t>Effective portion of Cash Flow hedges</t>
  </si>
  <si>
    <t>Exchange differences on translating the financial statements of a foreign operation</t>
  </si>
  <si>
    <t xml:space="preserve">Other items of Other Comprehensive Income </t>
  </si>
  <si>
    <t>NON-CURRENT LIABILITIES</t>
  </si>
  <si>
    <t>FINANCIAL LIABILITIES</t>
  </si>
  <si>
    <t>a (i)</t>
  </si>
  <si>
    <t>BORROWINGS</t>
  </si>
  <si>
    <t>Borrowings (Secured) from</t>
  </si>
  <si>
    <t>Bonds/Debentures</t>
  </si>
  <si>
    <t>Term Loans</t>
  </si>
  <si>
    <t>* From Banks</t>
  </si>
  <si>
    <t>* From other parties</t>
  </si>
  <si>
    <t xml:space="preserve">   Deposits</t>
  </si>
  <si>
    <t>Loan and advances from related parties</t>
  </si>
  <si>
    <t>(i) Holding Co. (incl. ultimate Holding Co.)</t>
  </si>
  <si>
    <t>(iii) Joint Venture</t>
  </si>
  <si>
    <t>Foreign parties (including Term Loans, Bonds/Debentures, Deposits etc.)</t>
  </si>
  <si>
    <t>Total long term borrowings (Secured) (1101 to 1109+1009+1111+1044+1114)</t>
  </si>
  <si>
    <t xml:space="preserve">Long term borrowings (Unsecured) from </t>
  </si>
  <si>
    <t>Deposits</t>
  </si>
  <si>
    <t>Loans and advances from related parties</t>
  </si>
  <si>
    <t xml:space="preserve">Foreign parties (including Term Loans, Bonds, Debentures, Deposits etc.) </t>
  </si>
  <si>
    <t>a (ii)</t>
  </si>
  <si>
    <t>a (iii)</t>
  </si>
  <si>
    <t>Other financial Liabilities</t>
  </si>
  <si>
    <t>Long-term Provisions</t>
  </si>
  <si>
    <t>Provisions for employee benefits</t>
  </si>
  <si>
    <t>Other provisions</t>
  </si>
  <si>
    <t>Deferred tax liabilities (net)</t>
  </si>
  <si>
    <t>Other non-current liabilities</t>
  </si>
  <si>
    <t>CURRENT LIABILITIES</t>
  </si>
  <si>
    <t>Short term Borrowings (Secured) from</t>
  </si>
  <si>
    <t>Loans payable on demand</t>
  </si>
  <si>
    <t>* From Banks (including overdraft)</t>
  </si>
  <si>
    <t>Loans and Advances from related parties</t>
  </si>
  <si>
    <t>(iii)  Joint Ventures</t>
  </si>
  <si>
    <t>(iv) Others</t>
  </si>
  <si>
    <t>Foreign Parties including Loans repayable on demand, Deposits etc.</t>
  </si>
  <si>
    <t>Total short term borrowings (Secured) (1042 + 1043 + 1091 to 1098 + 1116 +1121)</t>
  </si>
  <si>
    <t>Short Term Borrowings(Unsecured) from:</t>
  </si>
  <si>
    <t>Loans Payable on Demand</t>
  </si>
  <si>
    <t>(ii) Subsidiary</t>
  </si>
  <si>
    <t xml:space="preserve">(iv) Others </t>
  </si>
  <si>
    <t>Other financial liabilities</t>
  </si>
  <si>
    <t>Current Maturities of long term Debt.</t>
  </si>
  <si>
    <t>Interest accrued but not due on borrowings</t>
  </si>
  <si>
    <t xml:space="preserve">Interest accrued and due on borrowings </t>
  </si>
  <si>
    <t>Unpaid Dividend</t>
  </si>
  <si>
    <t xml:space="preserve">Share application money due for refund inclu. Interest accrued thereon </t>
  </si>
  <si>
    <t>Other current liabilities</t>
  </si>
  <si>
    <t>Statutory dues</t>
  </si>
  <si>
    <t>Income/revenue received in advance</t>
  </si>
  <si>
    <t>Short-term provisions</t>
  </si>
  <si>
    <t>Current Tax Liabilities (Net)</t>
  </si>
  <si>
    <t>1.1 Revenue from Operations</t>
  </si>
  <si>
    <t>a) Sale of Products/Interest Income in case of Financial Enterprises</t>
  </si>
  <si>
    <t>b) Sale of services</t>
  </si>
  <si>
    <t xml:space="preserve">c) Other Operating Revenue/Revenue from other Financial Services in case of Financial Enterprises </t>
  </si>
  <si>
    <t xml:space="preserve">1.2 Other Income (details at codes from 2060 to 2150) </t>
  </si>
  <si>
    <t>Expenditure on</t>
  </si>
  <si>
    <t>2.1 Cost of Materials Consumed</t>
  </si>
  <si>
    <t>2.2 Purchase of Stock in Trade</t>
  </si>
  <si>
    <t>2.3 Changes in inventory of finished goods, work-in-progress &amp; stock in trade</t>
  </si>
  <si>
    <t>2.4 Excise Duty</t>
  </si>
  <si>
    <t>Depreciation, Depletion &amp; Amortisation</t>
  </si>
  <si>
    <t>Impairment</t>
  </si>
  <si>
    <t>Finance Cost Charged to P&amp;L Account</t>
  </si>
  <si>
    <t>Total (1441 to 1447+1449+1451-1448)</t>
  </si>
  <si>
    <t>Exceptional Items</t>
  </si>
  <si>
    <t>Tax Expenses:</t>
  </si>
  <si>
    <t>Less: MAT Credit Entitlement</t>
  </si>
  <si>
    <t>Total Tax (1466+1463)</t>
  </si>
  <si>
    <t>Net Profit / Loss after Tax (PAT) (1468-1465)</t>
  </si>
  <si>
    <t>Profit / (Loss) from Discontinuing Operations</t>
  </si>
  <si>
    <t>Tax Expense of Discontinuing Operations</t>
  </si>
  <si>
    <t>Profit/ (Loss) from Discontinuing Operations after Tax (1491-1492)</t>
  </si>
  <si>
    <t>Net Profit/ Loss from Continuing and Discontinuing Operations (1475+1495)</t>
  </si>
  <si>
    <t>Other Comprehensive Income</t>
  </si>
  <si>
    <t>Earnings per equity share</t>
  </si>
  <si>
    <t>Items</t>
  </si>
  <si>
    <t>Item Code</t>
  </si>
  <si>
    <t>(a)    Software</t>
  </si>
  <si>
    <t>(b)   IPRs-Patents, Trade Marks, Technical Know-how, etc.</t>
  </si>
  <si>
    <t>a)      On Equity Shares (C4)</t>
  </si>
  <si>
    <t>b)      On Preference Shares (C5)</t>
  </si>
  <si>
    <t>Total Investments (1310+1327)</t>
  </si>
  <si>
    <t>Sl. No.</t>
  </si>
  <si>
    <t>Item</t>
  </si>
  <si>
    <t xml:space="preserve"> </t>
  </si>
  <si>
    <t>Investment Property (Net) (1271-1272)</t>
  </si>
  <si>
    <t>Total Inventories  (1531 to 1536)</t>
  </si>
  <si>
    <t>Total other Intangible Assets (Net) (1209-1218)</t>
  </si>
  <si>
    <t>Total Long-term Provisions (1117+1118)</t>
  </si>
  <si>
    <t>Dividend Declared on Equity Shares (C2)</t>
  </si>
  <si>
    <t>Total Long Term Borrowings (Unsecured) (1061 to 1064 + 1066 to 1071 +1084+1085 + 1115)</t>
  </si>
  <si>
    <t>Accumulated Depreciation</t>
  </si>
  <si>
    <t>Total Comprehensive Income for the period comprising Profit (Loss) and Other Comprehensive Income (1661+1664+1666+1668+1600)</t>
  </si>
  <si>
    <t>Total Loans (1317+1242+1311+1315+1342+1312+1343-1313)</t>
  </si>
  <si>
    <t>Department of Public Enterprises</t>
  </si>
  <si>
    <t xml:space="preserve">                                                                                                      </t>
  </si>
  <si>
    <t>Name of the Enterprise________________________________</t>
  </si>
  <si>
    <t xml:space="preserve"> Content</t>
  </si>
  <si>
    <t>Number of manufacturing units / other branches(Numeric)</t>
  </si>
  <si>
    <t>Status of company (Sick / Incipient sick or Weak /others)</t>
  </si>
  <si>
    <t xml:space="preserve">Address of  Registered Office </t>
  </si>
  <si>
    <t>Address of   Corporate Office</t>
  </si>
  <si>
    <t>Website Address of the company</t>
  </si>
  <si>
    <t>Yes/No</t>
  </si>
  <si>
    <t>Date from which IND-AS is applicable **</t>
  </si>
  <si>
    <t>Whether shares are being traded or not, if listed</t>
  </si>
  <si>
    <t>Biological Assets other than bearer plants (Net) (1214-1217)</t>
  </si>
  <si>
    <t>Items of Other Comprehensive Income (D)</t>
  </si>
  <si>
    <t>Retained Profit (C7 ) = (B+D-C3-C6)</t>
  </si>
  <si>
    <t>Total Property, Plant and Equipment (Net) (1223-1231)</t>
  </si>
  <si>
    <t>Gross Tangible Assets (1214+1223)</t>
  </si>
  <si>
    <t>Net Fixed Assets (1232+1219+1246+1216)</t>
  </si>
  <si>
    <t>TOTAL OTHER EQUITY (1020+1030+1035+3641+3645+3646+3647+3648+3649)</t>
  </si>
  <si>
    <t>Total Financial Assets (1250+1328+1319+1369)</t>
  </si>
  <si>
    <t>TOTAL NON-CURRENT ASSETS (1390+1281+1345+1216+1245+1219+1246+1240+1232+1275)</t>
  </si>
  <si>
    <t>Total other current Assets (1392 to 1399)</t>
  </si>
  <si>
    <t>Total Cash and Bank Balances (1546+1547)</t>
  </si>
  <si>
    <t>Total Financial Assets (1540+1545+1560+1608+1368)</t>
  </si>
  <si>
    <t>Gross Fixed Assets (1206+1209+1246)</t>
  </si>
  <si>
    <t>Total other non-current assets (1316+1381 to 1389)</t>
  </si>
  <si>
    <t>Total Revenue from operations (1401 + 1404 + 1417)</t>
  </si>
  <si>
    <t>TOTAL CURRENT ASSETS (1349+1376+1609+1550)</t>
  </si>
  <si>
    <t>Accumulated Depreciation, Depletion &amp; Amortisation (1231+1218+1217)</t>
  </si>
  <si>
    <t>2.5 Stores &amp; Spares</t>
  </si>
  <si>
    <t>2.6 Power &amp; Fuel</t>
  </si>
  <si>
    <t>2.7 Salary, Wages &amp; Benefits/Employees Expenses</t>
  </si>
  <si>
    <t>2.8 Other operating/Direct/Manufacturing Expenses (including repairs &amp; Maintenance, Transportation, Consultancy Charges, Freight charges, Commission, in all CPSEs and in case of Financial Services it will include Interest and discounting charges also</t>
  </si>
  <si>
    <t>2.9 Rent, Royalty &amp; Cess</t>
  </si>
  <si>
    <t>2.10 Loss on sale of Assets /Investment</t>
  </si>
  <si>
    <t>Total short-term provisions (1371+1374)</t>
  </si>
  <si>
    <t>Total Current Liabilities (1362+1363+1262+1365)</t>
  </si>
  <si>
    <t>h  (i)</t>
  </si>
  <si>
    <t>other Investments</t>
  </si>
  <si>
    <t>a(iii)</t>
  </si>
  <si>
    <t>a (iv)</t>
  </si>
  <si>
    <t>P/F</t>
  </si>
  <si>
    <t>Y/N</t>
  </si>
  <si>
    <t xml:space="preserve">Note: Every field is mandatory </t>
  </si>
  <si>
    <r>
      <t>Paid-Up  Capital</t>
    </r>
    <r>
      <rPr>
        <sz val="13"/>
        <rFont val="Times New Roman"/>
        <family val="1"/>
      </rPr>
      <t>:</t>
    </r>
  </si>
  <si>
    <r>
      <t xml:space="preserve">Total other current liabilities </t>
    </r>
    <r>
      <rPr>
        <sz val="13"/>
        <rFont val="Times New Roman"/>
        <family val="1"/>
      </rPr>
      <t>(1357+1354+1358)</t>
    </r>
  </si>
  <si>
    <t>Others (will include Deferred payment liabilities, short term maturities of finance lease obligations and other loans &amp; advances etc.)</t>
  </si>
  <si>
    <t>Others (will include Deferred payment liabilities, long term maturities of finance lease obligations, other loans &amp; advances and Liability component of compound financial instruments)</t>
  </si>
  <si>
    <t>Part-I: Balance Sheet Data</t>
  </si>
  <si>
    <t>PART-II : PROFIT AND LOSS ACCOUNTS DATA</t>
  </si>
  <si>
    <t>Profit before depreciation, Impairment, Interest, Taxes and Exceptional Items (PBDITE) (1405-1420)</t>
  </si>
  <si>
    <t>Main activities of the company (in less than 1000 characters)</t>
  </si>
  <si>
    <t>Year of Commencement of Business with date (DD/MM/YYYY)</t>
  </si>
  <si>
    <t>Main Products of the company (in less than 1000 characters)</t>
  </si>
  <si>
    <t>Cabinet Decision on closure of CPSE, if any,in details (in less than 500 characters)</t>
  </si>
  <si>
    <t>E-mail ID of Nodal Officer</t>
  </si>
  <si>
    <t>Whether Financial and other data is Provisional (P)or Final (F)</t>
  </si>
  <si>
    <t>Whether the company is listed</t>
  </si>
  <si>
    <t>Total number of products / services</t>
  </si>
  <si>
    <t>Total Loans (1601+1602+1603+1606+1611+1607+1306-1604)</t>
  </si>
  <si>
    <t>Total Short Term Borrowings (Unsecured) (1052 to 1059 +1081 + 1082+1087+1088)</t>
  </si>
  <si>
    <t>Profit Before Tax (PBT) (1674-1427)</t>
  </si>
  <si>
    <t>Regulatory deferral account credit balances</t>
  </si>
  <si>
    <t>Opening Balance of P/L Account as on 1.4.2020  (A)</t>
  </si>
  <si>
    <r>
      <t xml:space="preserve">Profit/Loss of Current Year (2020-21) (B) </t>
    </r>
    <r>
      <rPr>
        <b/>
        <sz val="13"/>
        <rFont val="Times New Roman"/>
        <family val="1"/>
      </rPr>
      <t>Item Code 1339 should be same as Item Code 1600)</t>
    </r>
  </si>
  <si>
    <t>Closing Balance as on 31.3.2021  (C9) = (A+C7-C8)</t>
  </si>
  <si>
    <t>GRAND TOTAL ( EQUITY AND LIABILITIES) (1265+1025+3650+1010+3652)</t>
  </si>
  <si>
    <t>Net movement in Regulatory deferral account balances Income/ (Expenses)</t>
  </si>
  <si>
    <t>Tax expenses/(saving) on rate regulated account</t>
  </si>
  <si>
    <t>Share of profit/(loss) of associates/ joint ventures</t>
  </si>
  <si>
    <t>A1</t>
  </si>
  <si>
    <t>A2</t>
  </si>
  <si>
    <t>B1</t>
  </si>
  <si>
    <t>B2</t>
  </si>
  <si>
    <t>Profit / (Loss) before Share of profit/(loss) of an associate/ a joint venture, Interest, Exceptional Items and Taxes (1425-1435-1436)</t>
  </si>
  <si>
    <t>Profit Before Exceptional Items, Net Movement in Regulatory Deferral Balances &amp; Tax (PBET) (1437-1450)</t>
  </si>
  <si>
    <t>Profit before Exceptional items &amp; Tax (PBET) (1455+1673)</t>
  </si>
  <si>
    <t>Current Tax (NET) (1461-1464+1675)</t>
  </si>
  <si>
    <t>18.1 Equityholders of the Parent</t>
  </si>
  <si>
    <t>18.2 Non-controlling Interest</t>
  </si>
  <si>
    <t>B3</t>
  </si>
  <si>
    <t>B4</t>
  </si>
  <si>
    <t>Net Profit/ Loss for the year attributable to:</t>
  </si>
  <si>
    <t>19.1 Items that will not be reclassified to Profit or Loss</t>
  </si>
  <si>
    <t>19.2 Income tax relating to items that will not be classified to profit or loss</t>
  </si>
  <si>
    <t>19.3 Items that will be reclassified to Profit or Loss</t>
  </si>
  <si>
    <t>19.4 Income tax relating to items that will be reclassified to profit or loss</t>
  </si>
  <si>
    <t>B5</t>
  </si>
  <si>
    <t>B6</t>
  </si>
  <si>
    <t>Total Comprehensive Income for the period comprising Profit (Loss) and Other Comprehensive Income for the year attributable to:</t>
  </si>
  <si>
    <t>21.1 Basic</t>
  </si>
  <si>
    <t>21.2  Diluted</t>
  </si>
  <si>
    <t>20.1 Equityholders of the Parent</t>
  </si>
  <si>
    <t>20.2 Non-controlling Interest</t>
  </si>
  <si>
    <r>
      <rPr>
        <sz val="13"/>
        <color rgb="FFFF0000"/>
        <rFont val="Times New Roman"/>
        <family val="1"/>
      </rPr>
      <t>13.1</t>
    </r>
    <r>
      <rPr>
        <sz val="13"/>
        <rFont val="Times New Roman"/>
        <family val="1"/>
      </rPr>
      <t xml:space="preserve"> Current Tax (including Previous Tax)</t>
    </r>
  </si>
  <si>
    <r>
      <rPr>
        <sz val="13"/>
        <color rgb="FFFF0000"/>
        <rFont val="Times New Roman"/>
        <family val="1"/>
      </rPr>
      <t>13.2</t>
    </r>
    <r>
      <rPr>
        <sz val="13"/>
        <rFont val="Times New Roman"/>
        <family val="1"/>
      </rPr>
      <t xml:space="preserve"> Deferred Tax </t>
    </r>
  </si>
  <si>
    <r>
      <rPr>
        <sz val="13"/>
        <color rgb="FFFF0000"/>
        <rFont val="Times New Roman"/>
        <family val="1"/>
      </rPr>
      <t>9.1</t>
    </r>
    <r>
      <rPr>
        <sz val="13"/>
        <rFont val="Times New Roman"/>
        <family val="1"/>
      </rPr>
      <t xml:space="preserve"> On Central Govt. Loans</t>
    </r>
  </si>
  <si>
    <r>
      <rPr>
        <sz val="13"/>
        <color rgb="FFFF0000"/>
        <rFont val="Times New Roman"/>
        <family val="1"/>
      </rPr>
      <t>9.2</t>
    </r>
    <r>
      <rPr>
        <sz val="13"/>
        <rFont val="Times New Roman"/>
        <family val="1"/>
      </rPr>
      <t xml:space="preserve"> On State Govt. Loans</t>
    </r>
  </si>
  <si>
    <r>
      <rPr>
        <sz val="13"/>
        <color rgb="FFFF0000"/>
        <rFont val="Times New Roman"/>
        <family val="1"/>
      </rPr>
      <t>9.3</t>
    </r>
    <r>
      <rPr>
        <sz val="13"/>
        <rFont val="Times New Roman"/>
        <family val="1"/>
      </rPr>
      <t xml:space="preserve"> On Foreign Loans</t>
    </r>
  </si>
  <si>
    <r>
      <rPr>
        <sz val="13"/>
        <color rgb="FFFF0000"/>
        <rFont val="Times New Roman"/>
        <family val="1"/>
      </rPr>
      <t>9.4</t>
    </r>
    <r>
      <rPr>
        <sz val="13"/>
        <rFont val="Times New Roman"/>
        <family val="1"/>
      </rPr>
      <t xml:space="preserve"> On Holding Company Loans</t>
    </r>
  </si>
  <si>
    <r>
      <rPr>
        <sz val="13"/>
        <color rgb="FFFF0000"/>
        <rFont val="Times New Roman"/>
        <family val="1"/>
      </rPr>
      <t>9.5</t>
    </r>
    <r>
      <rPr>
        <sz val="13"/>
        <rFont val="Times New Roman"/>
        <family val="1"/>
      </rPr>
      <t xml:space="preserve"> On Bank / Cash Credits</t>
    </r>
  </si>
  <si>
    <r>
      <rPr>
        <sz val="13"/>
        <color rgb="FFFF0000"/>
        <rFont val="Times New Roman"/>
        <family val="1"/>
      </rPr>
      <t>9.6</t>
    </r>
    <r>
      <rPr>
        <sz val="13"/>
        <rFont val="Times New Roman"/>
        <family val="1"/>
      </rPr>
      <t xml:space="preserve"> Subsidiary</t>
    </r>
  </si>
  <si>
    <r>
      <rPr>
        <sz val="13"/>
        <color rgb="FFFF0000"/>
        <rFont val="Times New Roman"/>
        <family val="1"/>
      </rPr>
      <t>9.7</t>
    </r>
    <r>
      <rPr>
        <sz val="13"/>
        <rFont val="Times New Roman"/>
        <family val="1"/>
      </rPr>
      <t xml:space="preserve"> Joint Ventures</t>
    </r>
  </si>
  <si>
    <r>
      <rPr>
        <sz val="13"/>
        <color rgb="FFFF0000"/>
        <rFont val="Times New Roman"/>
        <family val="1"/>
      </rPr>
      <t>9.8</t>
    </r>
    <r>
      <rPr>
        <sz val="13"/>
        <rFont val="Times New Roman"/>
        <family val="1"/>
      </rPr>
      <t xml:space="preserve"> Associates</t>
    </r>
  </si>
  <si>
    <r>
      <rPr>
        <sz val="13"/>
        <color rgb="FFFF0000"/>
        <rFont val="Times New Roman"/>
        <family val="1"/>
      </rPr>
      <t>9.9</t>
    </r>
    <r>
      <rPr>
        <sz val="13"/>
        <rFont val="Times New Roman"/>
        <family val="1"/>
      </rPr>
      <t xml:space="preserve"> Others</t>
    </r>
  </si>
  <si>
    <r>
      <rPr>
        <sz val="13"/>
        <color rgb="FFFF0000"/>
        <rFont val="Times New Roman"/>
        <family val="1"/>
      </rPr>
      <t>9.10</t>
    </r>
    <r>
      <rPr>
        <sz val="13"/>
        <rFont val="Times New Roman"/>
        <family val="1"/>
      </rPr>
      <t xml:space="preserve"> Less: Finance Cost capitalised</t>
    </r>
  </si>
  <si>
    <t>Right of Use Assets (ROU)</t>
  </si>
  <si>
    <t>(c)   Others</t>
  </si>
  <si>
    <t>(d)   Right of Use Assets (ROU)</t>
  </si>
  <si>
    <t>Regulatory deferral account debit balances</t>
  </si>
  <si>
    <t>Assets held for Sale</t>
  </si>
  <si>
    <t>A3</t>
  </si>
  <si>
    <t>Foreign Parties (Incl. GDRs/FFI)</t>
  </si>
  <si>
    <t>Non Controlling Interest</t>
  </si>
  <si>
    <t>A4</t>
  </si>
  <si>
    <t>C</t>
  </si>
  <si>
    <t xml:space="preserve">     COMPANY PROFILE - FORM I</t>
  </si>
  <si>
    <t>Name of CEO</t>
  </si>
  <si>
    <t>E-mail ID of CEO</t>
  </si>
  <si>
    <t>Telephone Number of CEO</t>
  </si>
  <si>
    <t>Mobile Number of CEO</t>
  </si>
  <si>
    <t xml:space="preserve">Dealing officer  (under Nodal officer) for PE Survey </t>
  </si>
  <si>
    <t>E-mail ID of Dealing officer</t>
  </si>
  <si>
    <t xml:space="preserve">     COMPANY PROFILE- FORM II</t>
  </si>
  <si>
    <t>Year of Incorporation with date (Note : It should match as per MCA/Special Act records, if incorporated as per Companies Act/Special act)</t>
  </si>
  <si>
    <t xml:space="preserve">Act under which incorporated </t>
  </si>
  <si>
    <t>FCCR</t>
  </si>
  <si>
    <t>2.12 Prior Period Expenses</t>
  </si>
  <si>
    <t>Sl.No.</t>
  </si>
  <si>
    <t>1.1 Addition in Property, Plant &amp; Equipment</t>
  </si>
  <si>
    <t>1.2 Change in CWIP</t>
  </si>
  <si>
    <t>1.3 Addition in Intangible Assets</t>
  </si>
  <si>
    <t>1.4 Change in Intangible Assets under Development</t>
  </si>
  <si>
    <t>1.5 Addition in Investment Property</t>
  </si>
  <si>
    <t>1.6 Change in Capital Advances</t>
  </si>
  <si>
    <t>FINANCE SECTOR CPSEs (only to be filled by finance sector CPSEs)</t>
  </si>
  <si>
    <t>SHARE CAPITAL RELATED INFORMATION</t>
  </si>
  <si>
    <t>To be in date format (DD MM YYYY)</t>
  </si>
  <si>
    <t>EXPORT/IMPORT</t>
  </si>
  <si>
    <t>VALUE OF PRODUCTION/SERVICES</t>
  </si>
  <si>
    <t>PROCUREMENT DETAILS</t>
  </si>
  <si>
    <t>RESEARCH &amp; DEVELOPMENT EXPENSES</t>
  </si>
  <si>
    <t xml:space="preserve">    Part III: MOU Evaluation Related Information - Consolidated Basis</t>
  </si>
  <si>
    <t xml:space="preserve">2.11 Other Expenses </t>
  </si>
  <si>
    <t>9001C</t>
  </si>
  <si>
    <t>9002C</t>
  </si>
  <si>
    <t>9003C</t>
  </si>
  <si>
    <t>9004C</t>
  </si>
  <si>
    <t>9005C</t>
  </si>
  <si>
    <t>9006C</t>
  </si>
  <si>
    <t>1.7 	CAPEX by JVs</t>
  </si>
  <si>
    <t>9007C</t>
  </si>
  <si>
    <t>9011C</t>
  </si>
  <si>
    <t>9012C</t>
  </si>
  <si>
    <t>9013C</t>
  </si>
  <si>
    <t>9014C</t>
  </si>
  <si>
    <t>9015C</t>
  </si>
  <si>
    <t>9016C</t>
  </si>
  <si>
    <t>9018C</t>
  </si>
  <si>
    <t>9019C</t>
  </si>
  <si>
    <t>9031C</t>
  </si>
  <si>
    <t>9032C</t>
  </si>
  <si>
    <t>9033C</t>
  </si>
  <si>
    <t>9034C</t>
  </si>
  <si>
    <t>9035C</t>
  </si>
  <si>
    <t>9036C</t>
  </si>
  <si>
    <t>9037C</t>
  </si>
  <si>
    <t>9038C</t>
  </si>
  <si>
    <t>9039C</t>
  </si>
  <si>
    <t>9040C</t>
  </si>
  <si>
    <t>9041C</t>
  </si>
  <si>
    <t>9042C</t>
  </si>
  <si>
    <t>9043C</t>
  </si>
  <si>
    <t>9045C</t>
  </si>
  <si>
    <t>9046C</t>
  </si>
  <si>
    <t>9047C</t>
  </si>
  <si>
    <t>9048C</t>
  </si>
  <si>
    <t>9049C</t>
  </si>
  <si>
    <t>9050C</t>
  </si>
  <si>
    <t>9051C</t>
  </si>
  <si>
    <t>Total Expenditure (1407 + 1406 + 1419 + 1408 + 1412 + 1409 + 1415 + 1418 + 1416 + 1414+1411 + 1600)</t>
  </si>
  <si>
    <t>1481C</t>
  </si>
  <si>
    <t>1482C</t>
  </si>
  <si>
    <t xml:space="preserve">Profit Before Interest Exceptional Items and Taxes (PBIET) (1481C+1482C)	</t>
  </si>
  <si>
    <t>1484C</t>
  </si>
  <si>
    <t>1485C</t>
  </si>
  <si>
    <t>1486C</t>
  </si>
  <si>
    <t>1487C</t>
  </si>
  <si>
    <t>1291C</t>
  </si>
  <si>
    <t>1292C</t>
  </si>
  <si>
    <r>
      <t xml:space="preserve">Total Property, Plant and Equipment (Gross) </t>
    </r>
    <r>
      <rPr>
        <b/>
        <sz val="13"/>
        <color rgb="FFFF0000"/>
        <rFont val="Times New Roman"/>
        <family val="1"/>
      </rPr>
      <t>(1201 to 1205 + 1291)</t>
    </r>
  </si>
  <si>
    <r>
      <t xml:space="preserve">Total other Intangible Assets (Gross) </t>
    </r>
    <r>
      <rPr>
        <b/>
        <sz val="13"/>
        <color rgb="FFFF0000"/>
        <rFont val="Times New Roman"/>
        <family val="1"/>
      </rPr>
      <t>(1211 + 1212+ 1213 + 1292)</t>
    </r>
  </si>
  <si>
    <t>1293C</t>
  </si>
  <si>
    <t>TOTAL ASSETS (1309+1230+3651+1293)</t>
  </si>
  <si>
    <t>1294C</t>
  </si>
  <si>
    <t>Total Reserves &amp; Surplus (1021 + 1022 + 1024 + 1029 + 1027 + 1033 + 1036 + 1028 +1034+1031+1026 +1294)</t>
  </si>
  <si>
    <t>3653C</t>
  </si>
  <si>
    <t>Company Identification Number (CIN)
(ex. U12345AA1234AAA123456)</t>
  </si>
  <si>
    <t>Permanent Account Number (PAN)</t>
  </si>
  <si>
    <t>Mission and Vision (in less than 1500 characters)</t>
  </si>
  <si>
    <t xml:space="preserve">	Number of joint ventures(including Operational,Under Liquidation,Under Closure/Closed ),if any (Numeric)</t>
  </si>
  <si>
    <t>Significant Events (in less than 1000 characters) (Do not add attachments)</t>
  </si>
  <si>
    <t xml:space="preserve">Securities Premium </t>
  </si>
  <si>
    <t>Others (will include Deferred payment liabilities., other loans &amp; advances and Liability component of compound financial instruments)</t>
  </si>
  <si>
    <t>Lease liabilities</t>
  </si>
  <si>
    <t>(A) total outstanding dues of micro enterprises and small enterprises; and</t>
  </si>
  <si>
    <t>(b) total outstanding dues of creditors other than micro enterprises and small enterprises.</t>
  </si>
  <si>
    <t>1351C</t>
  </si>
  <si>
    <t>Total Short Term Borrowings (1099C + 1060C +1351C)</t>
  </si>
  <si>
    <t>Others (will include Deferred payment Liabilities., other loans &amp; advances etc.)</t>
  </si>
  <si>
    <r>
      <t xml:space="preserve">Total Other Financial Liabilities </t>
    </r>
    <r>
      <rPr>
        <sz val="13"/>
        <rFont val="Times New Roman"/>
        <family val="1"/>
      </rPr>
      <t>(1352+1353+1355+1356+1359)</t>
    </r>
  </si>
  <si>
    <t>Total Income(1410 + 1402)</t>
  </si>
  <si>
    <t>1295C</t>
  </si>
  <si>
    <t>1083A</t>
  </si>
  <si>
    <t>1083B</t>
  </si>
  <si>
    <t>TOTAL NON-CURRENT LIABILITIES (1086+1080+1119+1125+1083+1065+1110+1295C)</t>
  </si>
  <si>
    <t>1296C</t>
  </si>
  <si>
    <t>1297C</t>
  </si>
  <si>
    <t>1350A</t>
  </si>
  <si>
    <t>1350B</t>
  </si>
  <si>
    <t>TOTAL FINANCIAL LIABILITIES (1296C+1350+1361 + 1297C)</t>
  </si>
  <si>
    <r>
      <t>Part IX Form 2: Main Products/Generation/Transmission/Services-</t>
    </r>
    <r>
      <rPr>
        <b/>
        <sz val="11"/>
        <color rgb="FFFF0000"/>
        <rFont val="Arial"/>
        <family val="2"/>
      </rPr>
      <t>for IND-AS CPSE</t>
    </r>
  </si>
  <si>
    <t>No. of Production / Services rendered (As per Signed MoU Target)</t>
  </si>
  <si>
    <t>Product I</t>
  </si>
  <si>
    <t>Name of Production / Services rendered (Name as per Signed MoU Target)</t>
  </si>
  <si>
    <t>Unit of Production / Services rendered (Unit as per Signed MoU Target)</t>
  </si>
  <si>
    <t>Installed Capacity</t>
  </si>
  <si>
    <t>Capacity Utilisation (%)</t>
  </si>
  <si>
    <t>Long Term Borrowing (Including Long Lease Liabilities) (Part-I Form-II Code (1065+1295)</t>
  </si>
  <si>
    <t>9052C</t>
  </si>
  <si>
    <t xml:space="preserve"> Auto populate</t>
  </si>
  <si>
    <t>Short Term Borrowing (Including Short Lease Liabilities) Part-I Form-II Code (1296+1297)</t>
  </si>
  <si>
    <t>9053C</t>
  </si>
  <si>
    <t xml:space="preserve">	Total Expenses (Part-II Form-I Code) (1420C+1435C+1436C+1450C)</t>
  </si>
  <si>
    <t>9054C</t>
  </si>
  <si>
    <t xml:space="preserve">	CPSEs Share of Profit in JV (Total Profits from JVs) (Rs. in Lakhs)</t>
  </si>
  <si>
    <t>Dividend Paid during the year (Excluding DDT)</t>
  </si>
  <si>
    <t>Proportionate CAPEX by JVs</t>
  </si>
  <si>
    <t>Share Price (Closing price as on 31st March of Previous Year)</t>
  </si>
  <si>
    <t>No. of Shares Outstanding (as on 31st March of Previous Year)</t>
  </si>
  <si>
    <t>Share Price (Closing price as on 31st March of Current Year)</t>
  </si>
  <si>
    <t>No. of Shares Outstanding (as on 31st March of Current Year)</t>
  </si>
  <si>
    <t>Redemption of Bonus Preference Shares</t>
  </si>
  <si>
    <t>Dividend on Bonus Preference Shares</t>
  </si>
  <si>
    <t>Interest on Bonus Debentures</t>
  </si>
  <si>
    <t>Trade Receivables (Including Unbilled and Not Due)</t>
  </si>
  <si>
    <t>Unbilled Trade Receivables</t>
  </si>
  <si>
    <t>Name of Chairman/CMD</t>
  </si>
  <si>
    <t>Auto populated last year data here</t>
  </si>
  <si>
    <t>E-mail ID of Chairman/CMD</t>
  </si>
  <si>
    <t>Telephone Number of Chairman/CMD</t>
  </si>
  <si>
    <t>Moble Number of Chairman/CMD</t>
  </si>
  <si>
    <t>Name of Managing Director</t>
  </si>
  <si>
    <t>E-mail ID of Managing Director</t>
  </si>
  <si>
    <t>Telephone Number of Managing Director</t>
  </si>
  <si>
    <t>Moble Number of Managing Director</t>
  </si>
  <si>
    <t>To be autopopulated and editable</t>
  </si>
  <si>
    <t>Number of immediate subsidiaries, if any (Numeric)</t>
  </si>
  <si>
    <t>(i) No. of Indian Subsidiaries (Whose registered offices in India)</t>
  </si>
  <si>
    <t>(ii) No. of Foreign Subsidiaries (whose Registered office is outside India)</t>
  </si>
  <si>
    <t xml:space="preserve">Name of Immidiate Holding Company, if any. </t>
  </si>
  <si>
    <t>1.15 (i)</t>
  </si>
  <si>
    <t>Company Grading (Maharatna /Nav Ratna/Mini Ratna I/Mini Ratna II) Note: Company grading status should be as of 31st March 2023</t>
  </si>
  <si>
    <t>1.15 (ii)</t>
  </si>
  <si>
    <t>1.15 (iii)</t>
  </si>
  <si>
    <t>Whether IND-AS is applicable</t>
  </si>
  <si>
    <t>If Listed, Listed for</t>
  </si>
  <si>
    <t>Name of the Stock Exchange(s), if listed</t>
  </si>
  <si>
    <t>Is Exemption of posts from the rule of immediate absorption taken (Y/N)</t>
  </si>
  <si>
    <t>If Yes, Number of posts exempted</t>
  </si>
  <si>
    <t>No.of posts exempted.</t>
  </si>
  <si>
    <t>Name of the CMD/MD/Both</t>
  </si>
  <si>
    <t>Select from Drop Down (Chairman/CMD,MD,Both)</t>
  </si>
  <si>
    <t>Mode of selection (CMD)</t>
  </si>
  <si>
    <t>PESB/SCSC/CSB or Others (Drop down).
In case others is selected, a "Remarks" field will be opened to put the details.</t>
  </si>
  <si>
    <t>Mode of selection (MD)</t>
  </si>
  <si>
    <t xml:space="preserve">	Contact Telephone/Mobile No. of Nodal Officer</t>
  </si>
  <si>
    <t xml:space="preserve">	Contact Telephone/Mobile No. of Dealing officer</t>
  </si>
  <si>
    <t>In case of post of MD  is same as Chairman/CMD,</t>
  </si>
  <si>
    <t>Auto populated from the last  year data and same will not be editable. Any changes to be made on furnishing email request along with supporting document.</t>
  </si>
  <si>
    <t>Autopopulated from last year data and will be editable only on request and will be done after obtaining a email request with supporting docs.</t>
  </si>
  <si>
    <t>Autopopulated from last year and editable</t>
  </si>
  <si>
    <t xml:space="preserve">(i) Schedule of company  (Select – A / B / C / D / others)                                     </t>
  </si>
  <si>
    <t xml:space="preserve">	(ii) Since when under this Schedule</t>
  </si>
  <si>
    <t>(Since when Ratna Category has been alloted</t>
  </si>
  <si>
    <t>1.15 (iv)</t>
  </si>
  <si>
    <t>Bonds/ or Shares/ or both shares and bonds (Select from Drop down)</t>
  </si>
  <si>
    <t>NSE/BSE/Both (Select from drop down)</t>
  </si>
  <si>
    <t xml:space="preserve">	Type of formation</t>
  </si>
  <si>
    <t>SPV/BOO/BOOT/BOT/HAM/Others/Not applicable (Select from Drop down)</t>
  </si>
  <si>
    <t>Whether the CPSE is covered under Section-8 or Section-25 of Companies Act</t>
  </si>
  <si>
    <t>Sec 8, Companies act 2013/ Section 25, companies act 1956, Both, No (Select from Drop down)</t>
  </si>
  <si>
    <t>9055C</t>
  </si>
  <si>
    <t>9056C</t>
  </si>
  <si>
    <t>9057C</t>
  </si>
  <si>
    <t>9058C</t>
  </si>
  <si>
    <t>9059C</t>
  </si>
  <si>
    <t>9060C</t>
  </si>
  <si>
    <t>9061C</t>
  </si>
  <si>
    <t>9062C</t>
  </si>
  <si>
    <t>9063C</t>
  </si>
  <si>
    <t>9064C</t>
  </si>
  <si>
    <t>9065C</t>
  </si>
  <si>
    <t>9066C</t>
  </si>
  <si>
    <t>9067C</t>
  </si>
  <si>
    <r>
      <t xml:space="preserve">	Actual Production / Services rendered
</t>
    </r>
    <r>
      <rPr>
        <sz val="11"/>
        <color rgb="FFFF0000"/>
        <rFont val="Calibri"/>
        <family val="2"/>
        <scheme val="minor"/>
      </rPr>
      <t>decimal value upto 2 digit (ex: 1.03 or -1.00)</t>
    </r>
  </si>
  <si>
    <t>Trade Payables (1083A+1083B)</t>
  </si>
  <si>
    <t>1350C</t>
  </si>
  <si>
    <t>Trade Payables (1350A+ 1350B)</t>
  </si>
  <si>
    <t>1676C</t>
  </si>
  <si>
    <t>Redemption of Bonus Debentures</t>
  </si>
  <si>
    <t>Reserve not created out of Profit (e.g. Capital Reserve, Revaluation reserve, OCI etc.)</t>
  </si>
  <si>
    <t>Revenue from Overseas Projects (over and above value of Exports entered in ietm code 9039C)</t>
  </si>
  <si>
    <t>To be collected in Rs. In Cr.</t>
  </si>
  <si>
    <t>1.8 Right-of-Use Asset</t>
  </si>
  <si>
    <t>Input data sheet for PE Survey 2023-24 (for IND-AS CPSEs)</t>
  </si>
  <si>
    <t>Nodal Officer (Company Secretary) for PE Survey 2023-24</t>
  </si>
  <si>
    <t>Auto populated from the last  year data of 2022-23 and same will not be editable. Any changes to be made on furnishing email request along with supporting document.</t>
  </si>
  <si>
    <t>List of Subsidiaries</t>
  </si>
  <si>
    <t xml:space="preserve">Fill in the format </t>
  </si>
  <si>
    <t>Auto populated and non editable</t>
  </si>
  <si>
    <t>City/District</t>
  </si>
  <si>
    <t>State</t>
  </si>
  <si>
    <t>`</t>
  </si>
  <si>
    <t xml:space="preserve">	Whether MoU Signed with Administrative Deptt/Ministry ?</t>
  </si>
  <si>
    <t>1.20A</t>
  </si>
  <si>
    <t>If yes, whether PRP is being paid in the Compay</t>
  </si>
  <si>
    <t>The Company (Introduction) (Please refer Volume 2 of PE Survey 2022-23)</t>
  </si>
  <si>
    <t>Industrial/Business Operations (Please refer Volume 2 of PE Survey 2022-23)</t>
  </si>
  <si>
    <t>Strategic Issues/Future Outlook (Please refer Volume 2 of PE Survey 2022-23)</t>
  </si>
  <si>
    <t>01.04.2016/01.04.2017/01.04.2018/01.04.2019/01.04.2020/01.04.2021/01.04.2022/01.04.2023</t>
  </si>
  <si>
    <t>Whether Company is regsitered with RBI as Non-Banking Financial Company (NBFC)</t>
  </si>
  <si>
    <t>1.33A</t>
  </si>
  <si>
    <t xml:space="preserve">If yes, type of NBFC </t>
  </si>
  <si>
    <t xml:space="preserve">Housing Finance Companies(NBFC)
Merchant Banking Companies(NBFC)
Stock Exchanges(NBFC)
Companies engaged in the business of stock-broking/sub-broking(NBFC),
Venture Capital Fund(NBFC), 
Nidhi Companies, 
Insurance companies and 
Chit Fund Companies </t>
  </si>
  <si>
    <t>Whether Company is regsitered with IRDAI</t>
  </si>
  <si>
    <t>If yes, type of Company</t>
  </si>
  <si>
    <t>Life Insurers
General Insurers
Health Insurers
Reinsurers
Reinsurer branches
Corporate Agents
Brokers
IMFs
Surveyors
 Insurance Repository
TPAs
Web Aggregators</t>
  </si>
  <si>
    <t>Note:Every field is mandatory
Data has been populated from last year 2022-23,Kindly verify the data.
** CPSEs for whom IND-AS is applicable w.e.f. 01.04.2023 are to submit the restated data for year the 2022-23 in PE Survey format by sending e-mail at psesurvey@nic.in</t>
  </si>
  <si>
    <t>Input data sheet for PE Survey 2023-24(for IND-AS CPSEs)</t>
  </si>
  <si>
    <t>2023-24 Figures in Rupees lakh (Rounded off to the nearest Lakh)</t>
  </si>
  <si>
    <t>2.1 Loan Disbursed  (in Case of Financing CPSEs)</t>
  </si>
  <si>
    <t>2.2 Total Funds available  (in Case of Financing CPSEs)</t>
  </si>
  <si>
    <t>2.3 Overdue Loans  (in Case of Financing CPSEs)</t>
  </si>
  <si>
    <t>2.4 Total Loans  (in Case of Financing CPSEs)</t>
  </si>
  <si>
    <t>2.5 NPA  (in Case of Financing CPSEs)</t>
  </si>
  <si>
    <t>2.6 Cost of raising funds through Bonds as compared to similarly rated CPSEs (basis points)</t>
  </si>
  <si>
    <t>2.7A Loan Disbursed to Micro Finance Beneficiaries  (in Case of Financing CPSEs) (Rs. In Cr.)</t>
  </si>
  <si>
    <t>2.8 Geographical coverage (%) (in case of social sector finance CPSE)</t>
  </si>
  <si>
    <t>2.9 Last mile Disbursement to ultimate beneficiary (%) (in case of social sector finance CPSE)</t>
  </si>
  <si>
    <t>To be collected in %age</t>
  </si>
  <si>
    <t>3.1 No. of Shares outstanding</t>
  </si>
  <si>
    <t>3.2 Face Value of Equity Shares</t>
  </si>
  <si>
    <t>3.3 Fresh Issue of Equity Share Capital</t>
  </si>
  <si>
    <t>3.4Fresh Issue of Equity Share Capital (Date)</t>
  </si>
  <si>
    <t xml:space="preserve">3.5 Buy Back of shares </t>
  </si>
  <si>
    <t>3.6 Buy Back of shares (Date)</t>
  </si>
  <si>
    <t>3.7 Government Holding (%)</t>
  </si>
  <si>
    <t>3.8 Holding Co. stake (%) (in case of Subsidiary Company)</t>
  </si>
  <si>
    <t>4.1 Value of Exports</t>
  </si>
  <si>
    <t>4.2 Imports consumed during the year</t>
  </si>
  <si>
    <t>5.1 Value of Production</t>
  </si>
  <si>
    <t>5.2 Value of Services</t>
  </si>
  <si>
    <t>5.3 Total Value of Production/Services</t>
  </si>
  <si>
    <t>6.1 Total procurement of Goods &amp; Services (irrespective of availability on GEM Portal or category of supplier)</t>
  </si>
  <si>
    <t>6.2 Procurement of Goods &amp; Services through MSEs</t>
  </si>
  <si>
    <t>6.3 Procurement of Goods &amp; Services through SC/ST MSEs</t>
  </si>
  <si>
    <t>6.4 Procurement of Goods &amp; Services through Women MSEs</t>
  </si>
  <si>
    <t>6.5 Procurement of Goods &amp; Services from GEM portal</t>
  </si>
  <si>
    <t>6.6 Annual plan for procurement through GeM as approved by administrative ministry</t>
  </si>
  <si>
    <t>6.7 Number of invoices uploaded on TReDS portal</t>
  </si>
  <si>
    <t>6.8 Number of invoices (out of above) accepted/rejected within specified time</t>
  </si>
  <si>
    <t>6.9 Active MSE vendors during current year (with whom during the FY, at least one procurement transaction and/or a contract done)</t>
  </si>
  <si>
    <t>6.10 Among the above, number of vendors onboarded on TReDS platforms till the end of FY</t>
  </si>
  <si>
    <t>6.11 Number of invoices received from MSE vendors for which payment was made beyond 45 days from the date of delivery of goods or receipt of services</t>
  </si>
  <si>
    <t>Narattion change</t>
  </si>
  <si>
    <t>CAPEX INFORMATION (For FY 2023-24 upto 31st March 2023)</t>
  </si>
  <si>
    <t>9009C</t>
  </si>
  <si>
    <t>9069C</t>
  </si>
  <si>
    <t>9070C</t>
  </si>
  <si>
    <t>9071C</t>
  </si>
  <si>
    <t>9072C</t>
  </si>
  <si>
    <t>9073C</t>
  </si>
  <si>
    <t>9074C</t>
  </si>
  <si>
    <t>9068C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</si>
</sst>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  <font>
      <b/>
      <sz val="13"/>
      <color rgb="FF333333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33333"/>
      <name val="Arial"/>
      <family val="2"/>
    </font>
    <font>
      <b/>
      <sz val="11"/>
      <color rgb="FFFF0000"/>
      <name val="Arial"/>
      <family val="2"/>
    </font>
    <font>
      <sz val="11"/>
      <color rgb="FF333333"/>
      <name val="Times New Roman"/>
      <family val="1"/>
    </font>
    <font>
      <b/>
      <sz val="11"/>
      <color rgb="FF333333"/>
      <name val="Times New Roman"/>
      <family val="1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164" fontId="5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1" applyFont="1" applyFill="1" applyBorder="1" applyAlignment="1">
      <alignment vertical="center" wrapText="1"/>
    </xf>
    <xf numFmtId="164" fontId="5" fillId="0" borderId="1" xfId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0" xfId="1" applyFont="1" applyFill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3" borderId="1" xfId="0" applyFill="1" applyBorder="1"/>
    <xf numFmtId="0" fontId="12" fillId="3" borderId="1" xfId="0" applyFont="1" applyFill="1" applyBorder="1" applyAlignment="1">
      <alignment wrapText="1"/>
    </xf>
    <xf numFmtId="0" fontId="0" fillId="0" borderId="1" xfId="0" applyBorder="1"/>
    <xf numFmtId="0" fontId="15" fillId="0" borderId="1" xfId="0" applyFont="1" applyBorder="1"/>
    <xf numFmtId="0" fontId="1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2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0" xfId="0" applyFill="1"/>
    <xf numFmtId="0" fontId="6" fillId="3" borderId="1" xfId="0" applyFont="1" applyFill="1" applyBorder="1" applyAlignment="1">
      <alignment vertical="center" wrapText="1"/>
    </xf>
    <xf numFmtId="0" fontId="11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/>
    </xf>
    <xf numFmtId="0" fontId="17" fillId="3" borderId="1" xfId="0" applyFont="1" applyFill="1" applyBorder="1" applyAlignment="1">
      <alignment vertical="top" wrapText="1"/>
    </xf>
    <xf numFmtId="165" fontId="4" fillId="0" borderId="1" xfId="0" applyNumberFormat="1" applyFont="1" applyBorder="1" applyAlignment="1">
      <alignment horizontal="center" vertical="center" wrapText="1"/>
    </xf>
    <xf numFmtId="0" fontId="11" fillId="4" borderId="0" xfId="0" applyFont="1" applyFill="1"/>
    <xf numFmtId="0" fontId="16" fillId="0" borderId="1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12" fillId="3" borderId="1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17" fillId="3" borderId="0" xfId="0" applyFont="1" applyFill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 wrapText="1"/>
    </xf>
    <xf numFmtId="0" fontId="0" fillId="5" borderId="1" xfId="0" applyFill="1" applyBorder="1" applyAlignment="1">
      <alignment vertical="top" wrapText="1"/>
    </xf>
    <xf numFmtId="0" fontId="0" fillId="5" borderId="1" xfId="0" applyFill="1" applyBorder="1" applyAlignment="1">
      <alignment horizontal="center" vertical="top"/>
    </xf>
    <xf numFmtId="0" fontId="0" fillId="5" borderId="0" xfId="0" applyFill="1" applyAlignment="1">
      <alignment vertical="top"/>
    </xf>
    <xf numFmtId="0" fontId="0" fillId="3" borderId="1" xfId="0" applyFill="1" applyBorder="1" applyAlignment="1">
      <alignment vertical="top"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vertical="center" wrapText="1"/>
    </xf>
    <xf numFmtId="0" fontId="0" fillId="3" borderId="0" xfId="0" applyFill="1" applyAlignment="1">
      <alignment wrapText="1"/>
    </xf>
    <xf numFmtId="0" fontId="18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vertical="top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vertical="top"/>
    </xf>
    <xf numFmtId="0" fontId="0" fillId="3" borderId="1" xfId="0" applyFill="1" applyBorder="1" applyAlignment="1">
      <alignment vertical="top"/>
    </xf>
    <xf numFmtId="0" fontId="12" fillId="3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wrapText="1"/>
    </xf>
    <xf numFmtId="0" fontId="0" fillId="3" borderId="0" xfId="0" applyFill="1" applyAlignment="1">
      <alignment vertical="center"/>
    </xf>
    <xf numFmtId="164" fontId="5" fillId="3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DDB28-42DC-448A-BF06-E2F09A27CA8A}">
  <sheetPr>
    <pageSetUpPr fitToPage="1"/>
  </sheetPr>
  <dimension ref="A1:D30"/>
  <sheetViews>
    <sheetView zoomScale="85" zoomScaleNormal="85" zoomScaleSheetLayoutView="110" workbookViewId="0">
      <selection activeCell="A29" sqref="A29:XFD29"/>
    </sheetView>
  </sheetViews>
  <sheetFormatPr defaultColWidth="9.140625" defaultRowHeight="15" x14ac:dyDescent="0.25"/>
  <cols>
    <col min="1" max="1" width="12" customWidth="1"/>
    <col min="2" max="2" width="72" bestFit="1" customWidth="1"/>
    <col min="3" max="3" width="49.85546875" customWidth="1"/>
    <col min="4" max="4" width="26.85546875" bestFit="1" customWidth="1"/>
  </cols>
  <sheetData>
    <row r="1" spans="1:4" x14ac:dyDescent="0.25">
      <c r="A1" s="16" t="s">
        <v>233</v>
      </c>
      <c r="B1" s="16"/>
      <c r="C1" s="16"/>
    </row>
    <row r="2" spans="1:4" ht="20.25" x14ac:dyDescent="0.25">
      <c r="A2" s="90" t="s">
        <v>232</v>
      </c>
      <c r="B2" s="90"/>
      <c r="C2" s="90"/>
    </row>
    <row r="3" spans="1:4" ht="20.25" x14ac:dyDescent="0.25">
      <c r="A3" s="90" t="s">
        <v>547</v>
      </c>
      <c r="B3" s="90"/>
      <c r="C3" s="90"/>
      <c r="D3" s="47"/>
    </row>
    <row r="4" spans="1:4" ht="19.5" customHeight="1" x14ac:dyDescent="0.25">
      <c r="A4" s="91" t="s">
        <v>348</v>
      </c>
      <c r="B4" s="91"/>
      <c r="C4" s="91"/>
      <c r="D4" s="47"/>
    </row>
    <row r="5" spans="1:4" ht="20.25" x14ac:dyDescent="0.25">
      <c r="A5" s="90" t="s">
        <v>234</v>
      </c>
      <c r="B5" s="90"/>
      <c r="C5" s="90"/>
      <c r="D5" s="47"/>
    </row>
    <row r="6" spans="1:4" x14ac:dyDescent="0.25">
      <c r="A6" s="1"/>
      <c r="D6" s="65"/>
    </row>
    <row r="7" spans="1:4" ht="16.5" x14ac:dyDescent="0.25">
      <c r="A7" s="2" t="s">
        <v>220</v>
      </c>
      <c r="B7" s="2" t="s">
        <v>221</v>
      </c>
      <c r="C7" s="2" t="s">
        <v>235</v>
      </c>
    </row>
    <row r="8" spans="1:4" ht="33" x14ac:dyDescent="0.25">
      <c r="A8" s="2"/>
      <c r="B8" s="66" t="s">
        <v>503</v>
      </c>
      <c r="C8" s="66" t="s">
        <v>504</v>
      </c>
    </row>
    <row r="9" spans="1:4" ht="16.5" x14ac:dyDescent="0.25">
      <c r="A9" s="17">
        <v>1.1000000000000001</v>
      </c>
      <c r="B9" s="48" t="s">
        <v>479</v>
      </c>
      <c r="C9" s="29" t="s">
        <v>480</v>
      </c>
    </row>
    <row r="10" spans="1:4" ht="16.5" x14ac:dyDescent="0.25">
      <c r="A10" s="17">
        <v>1.2</v>
      </c>
      <c r="B10" s="48" t="s">
        <v>481</v>
      </c>
      <c r="C10" s="29" t="s">
        <v>480</v>
      </c>
    </row>
    <row r="11" spans="1:4" ht="16.5" x14ac:dyDescent="0.25">
      <c r="A11" s="17">
        <f>0.1+A10</f>
        <v>1.3</v>
      </c>
      <c r="B11" s="48" t="s">
        <v>482</v>
      </c>
      <c r="C11" s="29" t="s">
        <v>480</v>
      </c>
    </row>
    <row r="12" spans="1:4" ht="16.5" x14ac:dyDescent="0.25">
      <c r="A12" s="17">
        <f t="shared" ref="A12:A16" si="0">0.1+A11</f>
        <v>1.4000000000000001</v>
      </c>
      <c r="B12" s="48" t="s">
        <v>483</v>
      </c>
      <c r="C12" s="29" t="s">
        <v>480</v>
      </c>
    </row>
    <row r="13" spans="1:4" ht="49.5" x14ac:dyDescent="0.25">
      <c r="A13" s="17">
        <v>1.5</v>
      </c>
      <c r="B13" s="48" t="s">
        <v>505</v>
      </c>
      <c r="C13" s="29" t="s">
        <v>506</v>
      </c>
    </row>
    <row r="14" spans="1:4" ht="16.5" x14ac:dyDescent="0.25">
      <c r="A14" s="17">
        <v>1.6</v>
      </c>
      <c r="B14" s="48" t="s">
        <v>484</v>
      </c>
      <c r="C14" s="29" t="s">
        <v>480</v>
      </c>
    </row>
    <row r="15" spans="1:4" ht="16.5" x14ac:dyDescent="0.25">
      <c r="A15" s="17">
        <f t="shared" si="0"/>
        <v>1.7000000000000002</v>
      </c>
      <c r="B15" s="48" t="s">
        <v>485</v>
      </c>
      <c r="C15" s="29" t="s">
        <v>480</v>
      </c>
    </row>
    <row r="16" spans="1:4" ht="16.5" x14ac:dyDescent="0.25">
      <c r="A16" s="17">
        <f t="shared" si="0"/>
        <v>1.8000000000000003</v>
      </c>
      <c r="B16" s="48" t="s">
        <v>486</v>
      </c>
      <c r="C16" s="29" t="s">
        <v>480</v>
      </c>
    </row>
    <row r="17" spans="1:3" ht="16.5" x14ac:dyDescent="0.25">
      <c r="A17" s="59">
        <v>1.9</v>
      </c>
      <c r="B17" s="48" t="s">
        <v>487</v>
      </c>
      <c r="C17" s="29" t="s">
        <v>480</v>
      </c>
    </row>
    <row r="18" spans="1:3" ht="49.5" x14ac:dyDescent="0.25">
      <c r="A18" s="27">
        <v>1.1000000000000001</v>
      </c>
      <c r="B18" s="48" t="s">
        <v>507</v>
      </c>
      <c r="C18" s="29" t="s">
        <v>506</v>
      </c>
    </row>
    <row r="19" spans="1:3" ht="16.5" x14ac:dyDescent="0.25">
      <c r="A19" s="27">
        <v>1.1100000000000001</v>
      </c>
      <c r="B19" s="48" t="s">
        <v>349</v>
      </c>
      <c r="C19" s="29" t="s">
        <v>480</v>
      </c>
    </row>
    <row r="20" spans="1:3" ht="16.5" x14ac:dyDescent="0.25">
      <c r="A20" s="27">
        <f t="shared" ref="A20:A24" si="1">0.01+A19</f>
        <v>1.1200000000000001</v>
      </c>
      <c r="B20" s="48" t="s">
        <v>350</v>
      </c>
      <c r="C20" s="29" t="s">
        <v>480</v>
      </c>
    </row>
    <row r="21" spans="1:3" ht="16.5" x14ac:dyDescent="0.25">
      <c r="A21" s="27">
        <f t="shared" si="1"/>
        <v>1.1300000000000001</v>
      </c>
      <c r="B21" s="48" t="s">
        <v>351</v>
      </c>
      <c r="C21" s="29" t="s">
        <v>480</v>
      </c>
    </row>
    <row r="22" spans="1:3" ht="16.5" x14ac:dyDescent="0.25">
      <c r="A22" s="27">
        <f t="shared" si="1"/>
        <v>1.1400000000000001</v>
      </c>
      <c r="B22" s="48" t="s">
        <v>352</v>
      </c>
      <c r="C22" s="29" t="s">
        <v>480</v>
      </c>
    </row>
    <row r="23" spans="1:3" ht="16.5" x14ac:dyDescent="0.25">
      <c r="A23" s="27">
        <v>1.1499999999999999</v>
      </c>
      <c r="B23" s="48" t="s">
        <v>548</v>
      </c>
      <c r="C23" s="29" t="s">
        <v>480</v>
      </c>
    </row>
    <row r="24" spans="1:3" ht="16.5" x14ac:dyDescent="0.25">
      <c r="A24" s="27">
        <f t="shared" si="1"/>
        <v>1.1599999999999999</v>
      </c>
      <c r="B24" s="48" t="s">
        <v>508</v>
      </c>
      <c r="C24" s="29" t="s">
        <v>480</v>
      </c>
    </row>
    <row r="25" spans="1:3" ht="16.5" x14ac:dyDescent="0.25">
      <c r="A25" s="27">
        <v>1.17</v>
      </c>
      <c r="B25" s="48" t="s">
        <v>287</v>
      </c>
      <c r="C25" s="29" t="s">
        <v>480</v>
      </c>
    </row>
    <row r="26" spans="1:3" ht="16.5" x14ac:dyDescent="0.25">
      <c r="A26" s="27">
        <f>+A25+0.01</f>
        <v>1.18</v>
      </c>
      <c r="B26" s="48" t="s">
        <v>353</v>
      </c>
      <c r="C26" s="29" t="s">
        <v>480</v>
      </c>
    </row>
    <row r="27" spans="1:3" ht="36" customHeight="1" x14ac:dyDescent="0.25">
      <c r="A27" s="27">
        <f t="shared" ref="A27" si="2">+A26+0.01</f>
        <v>1.19</v>
      </c>
      <c r="B27" s="48" t="s">
        <v>509</v>
      </c>
      <c r="C27" s="17" t="s">
        <v>480</v>
      </c>
    </row>
    <row r="28" spans="1:3" ht="16.5" x14ac:dyDescent="0.25">
      <c r="A28" s="27">
        <v>1.2</v>
      </c>
      <c r="B28" s="48" t="s">
        <v>354</v>
      </c>
      <c r="C28" s="17" t="s">
        <v>480</v>
      </c>
    </row>
    <row r="29" spans="1:3" ht="16.5" x14ac:dyDescent="0.25">
      <c r="A29" s="4" t="s">
        <v>275</v>
      </c>
    </row>
    <row r="30" spans="1:3" hidden="1" x14ac:dyDescent="0.25">
      <c r="A30" s="60" t="s">
        <v>510</v>
      </c>
    </row>
  </sheetData>
  <mergeCells count="4">
    <mergeCell ref="A2:C2"/>
    <mergeCell ref="A3:C3"/>
    <mergeCell ref="A4:C4"/>
    <mergeCell ref="A5:C5"/>
  </mergeCells>
  <pageMargins left="0.7" right="0.7" top="0.75" bottom="0.75" header="0.3" footer="0.3"/>
  <pageSetup scale="67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65E82-5907-4D2E-BD03-10B6A906A23A}">
  <sheetPr>
    <pageSetUpPr fitToPage="1"/>
  </sheetPr>
  <dimension ref="A1:C60"/>
  <sheetViews>
    <sheetView topLeftCell="A46" zoomScale="85" zoomScaleNormal="85" zoomScaleSheetLayoutView="110" workbookViewId="0">
      <selection activeCell="B55" sqref="B55"/>
    </sheetView>
  </sheetViews>
  <sheetFormatPr defaultRowHeight="15" x14ac:dyDescent="0.25"/>
  <cols>
    <col min="1" max="1" width="12" customWidth="1"/>
    <col min="2" max="2" width="72" bestFit="1" customWidth="1"/>
    <col min="3" max="3" width="49.85546875" customWidth="1"/>
    <col min="4" max="4" width="9.140625" customWidth="1"/>
    <col min="5" max="5" width="73.7109375" bestFit="1" customWidth="1"/>
    <col min="6" max="7" width="22.5703125" customWidth="1"/>
  </cols>
  <sheetData>
    <row r="1" spans="1:3" x14ac:dyDescent="0.25">
      <c r="A1" s="16" t="s">
        <v>233</v>
      </c>
      <c r="B1" s="16"/>
      <c r="C1" s="16"/>
    </row>
    <row r="2" spans="1:3" ht="20.25" x14ac:dyDescent="0.25">
      <c r="A2" s="90" t="s">
        <v>232</v>
      </c>
      <c r="B2" s="90"/>
      <c r="C2" s="90"/>
    </row>
    <row r="3" spans="1:3" ht="20.25" x14ac:dyDescent="0.25">
      <c r="A3" s="90" t="s">
        <v>547</v>
      </c>
      <c r="B3" s="90"/>
      <c r="C3" s="90"/>
    </row>
    <row r="4" spans="1:3" ht="19.5" customHeight="1" x14ac:dyDescent="0.25">
      <c r="A4" s="91" t="s">
        <v>355</v>
      </c>
      <c r="B4" s="91"/>
      <c r="C4" s="91"/>
    </row>
    <row r="5" spans="1:3" ht="20.25" x14ac:dyDescent="0.25">
      <c r="A5" s="90" t="s">
        <v>234</v>
      </c>
      <c r="B5" s="90"/>
      <c r="C5" s="90"/>
    </row>
    <row r="6" spans="1:3" x14ac:dyDescent="0.25">
      <c r="A6" s="1"/>
    </row>
    <row r="7" spans="1:3" ht="16.5" x14ac:dyDescent="0.25">
      <c r="A7" s="2" t="s">
        <v>220</v>
      </c>
      <c r="B7" s="2" t="s">
        <v>221</v>
      </c>
      <c r="C7" s="2" t="s">
        <v>235</v>
      </c>
    </row>
    <row r="8" spans="1:3" ht="66" x14ac:dyDescent="0.25">
      <c r="A8" s="17">
        <v>1.1000000000000001</v>
      </c>
      <c r="B8" s="3" t="s">
        <v>429</v>
      </c>
      <c r="C8" s="66" t="s">
        <v>511</v>
      </c>
    </row>
    <row r="9" spans="1:3" ht="66" x14ac:dyDescent="0.25">
      <c r="A9" s="17">
        <v>1.2</v>
      </c>
      <c r="B9" s="7" t="s">
        <v>430</v>
      </c>
      <c r="C9" s="66" t="s">
        <v>549</v>
      </c>
    </row>
    <row r="10" spans="1:3" ht="49.5" x14ac:dyDescent="0.25">
      <c r="A10" s="17">
        <f>+A9+0.1</f>
        <v>1.3</v>
      </c>
      <c r="B10" s="28" t="s">
        <v>356</v>
      </c>
      <c r="C10" s="29" t="s">
        <v>512</v>
      </c>
    </row>
    <row r="11" spans="1:3" ht="16.5" x14ac:dyDescent="0.25">
      <c r="A11" s="17">
        <f t="shared" ref="A11:A16" si="0">+A10+0.1</f>
        <v>1.4000000000000001</v>
      </c>
      <c r="B11" s="3" t="s">
        <v>357</v>
      </c>
      <c r="C11" s="29" t="s">
        <v>513</v>
      </c>
    </row>
    <row r="12" spans="1:3" ht="16.5" x14ac:dyDescent="0.25">
      <c r="A12" s="17">
        <f t="shared" si="0"/>
        <v>1.5000000000000002</v>
      </c>
      <c r="B12" s="3" t="s">
        <v>283</v>
      </c>
      <c r="C12" s="29" t="s">
        <v>513</v>
      </c>
    </row>
    <row r="13" spans="1:3" ht="16.5" x14ac:dyDescent="0.25">
      <c r="A13" s="17">
        <f t="shared" si="0"/>
        <v>1.6000000000000003</v>
      </c>
      <c r="B13" s="7" t="s">
        <v>284</v>
      </c>
      <c r="C13" s="29" t="s">
        <v>513</v>
      </c>
    </row>
    <row r="14" spans="1:3" ht="16.5" x14ac:dyDescent="0.25">
      <c r="A14" s="17">
        <f t="shared" si="0"/>
        <v>1.7000000000000004</v>
      </c>
      <c r="B14" s="3" t="s">
        <v>431</v>
      </c>
      <c r="C14" s="29" t="s">
        <v>513</v>
      </c>
    </row>
    <row r="15" spans="1:3" ht="16.5" x14ac:dyDescent="0.25">
      <c r="A15" s="17">
        <f t="shared" si="0"/>
        <v>1.8000000000000005</v>
      </c>
      <c r="B15" s="3" t="s">
        <v>236</v>
      </c>
      <c r="C15" s="29" t="s">
        <v>513</v>
      </c>
    </row>
    <row r="16" spans="1:3" ht="16.5" x14ac:dyDescent="0.25">
      <c r="A16" s="17">
        <f t="shared" si="0"/>
        <v>1.9000000000000006</v>
      </c>
      <c r="B16" s="3" t="s">
        <v>285</v>
      </c>
      <c r="C16" s="29" t="s">
        <v>513</v>
      </c>
    </row>
    <row r="17" spans="1:3" ht="16.5" x14ac:dyDescent="0.25">
      <c r="A17" s="27">
        <v>1.1000000000000001</v>
      </c>
      <c r="B17" s="48" t="s">
        <v>489</v>
      </c>
      <c r="C17" s="29" t="s">
        <v>222</v>
      </c>
    </row>
    <row r="18" spans="1:3" ht="16.5" x14ac:dyDescent="0.25">
      <c r="A18" s="27"/>
      <c r="B18" s="48" t="s">
        <v>490</v>
      </c>
      <c r="C18" s="67" t="s">
        <v>513</v>
      </c>
    </row>
    <row r="19" spans="1:3" ht="33" x14ac:dyDescent="0.25">
      <c r="A19" s="27"/>
      <c r="B19" s="48" t="s">
        <v>491</v>
      </c>
      <c r="C19" s="67" t="s">
        <v>513</v>
      </c>
    </row>
    <row r="20" spans="1:3" ht="16.5" x14ac:dyDescent="0.25">
      <c r="A20" s="27"/>
      <c r="B20" s="68" t="s">
        <v>550</v>
      </c>
      <c r="C20" s="67" t="s">
        <v>551</v>
      </c>
    </row>
    <row r="21" spans="1:3" ht="16.5" x14ac:dyDescent="0.25">
      <c r="A21" s="27">
        <v>1.1100000000000001</v>
      </c>
      <c r="B21" s="48" t="s">
        <v>492</v>
      </c>
      <c r="C21" s="67" t="s">
        <v>513</v>
      </c>
    </row>
    <row r="22" spans="1:3" ht="33" x14ac:dyDescent="0.25">
      <c r="A22" s="27">
        <v>1.1200000000000001</v>
      </c>
      <c r="B22" s="48" t="s">
        <v>432</v>
      </c>
      <c r="C22" s="29" t="s">
        <v>513</v>
      </c>
    </row>
    <row r="23" spans="1:3" ht="16.5" x14ac:dyDescent="0.25">
      <c r="A23" s="27">
        <f>+A22+0.01</f>
        <v>1.1300000000000001</v>
      </c>
      <c r="B23" s="48" t="s">
        <v>290</v>
      </c>
      <c r="C23" s="29" t="s">
        <v>513</v>
      </c>
    </row>
    <row r="24" spans="1:3" ht="16.5" x14ac:dyDescent="0.25">
      <c r="A24" s="27">
        <f>+A23+0.01</f>
        <v>1.1400000000000001</v>
      </c>
      <c r="B24" s="48" t="s">
        <v>514</v>
      </c>
      <c r="C24" s="29" t="s">
        <v>552</v>
      </c>
    </row>
    <row r="25" spans="1:3" ht="16.5" x14ac:dyDescent="0.25">
      <c r="A25" s="27"/>
      <c r="B25" s="48" t="s">
        <v>515</v>
      </c>
      <c r="C25" s="29"/>
    </row>
    <row r="26" spans="1:3" ht="33" x14ac:dyDescent="0.25">
      <c r="A26" s="17" t="s">
        <v>493</v>
      </c>
      <c r="B26" s="48" t="s">
        <v>494</v>
      </c>
      <c r="C26" s="29" t="s">
        <v>552</v>
      </c>
    </row>
    <row r="27" spans="1:3" ht="16.5" x14ac:dyDescent="0.25">
      <c r="A27" s="17" t="s">
        <v>495</v>
      </c>
      <c r="B27" s="48" t="s">
        <v>516</v>
      </c>
      <c r="C27" s="29"/>
    </row>
    <row r="28" spans="1:3" ht="16.5" x14ac:dyDescent="0.25">
      <c r="A28" s="17" t="s">
        <v>496</v>
      </c>
      <c r="B28" s="48" t="s">
        <v>237</v>
      </c>
      <c r="C28" s="29" t="s">
        <v>513</v>
      </c>
    </row>
    <row r="29" spans="1:3" ht="33" x14ac:dyDescent="0.25">
      <c r="A29" s="17" t="s">
        <v>517</v>
      </c>
      <c r="B29" s="28" t="s">
        <v>286</v>
      </c>
      <c r="C29" s="29"/>
    </row>
    <row r="30" spans="1:3" ht="16.5" x14ac:dyDescent="0.25">
      <c r="A30" s="17">
        <v>1.1599999999999999</v>
      </c>
      <c r="B30" s="48" t="s">
        <v>238</v>
      </c>
      <c r="C30" s="29" t="s">
        <v>513</v>
      </c>
    </row>
    <row r="31" spans="1:3" ht="16.5" x14ac:dyDescent="0.25">
      <c r="A31" s="17"/>
      <c r="B31" s="68" t="s">
        <v>553</v>
      </c>
      <c r="C31" s="67"/>
    </row>
    <row r="32" spans="1:3" ht="16.5" x14ac:dyDescent="0.25">
      <c r="A32" s="17"/>
      <c r="B32" s="68" t="s">
        <v>554</v>
      </c>
      <c r="C32" s="67"/>
    </row>
    <row r="33" spans="1:3" ht="16.5" x14ac:dyDescent="0.25">
      <c r="A33" s="17">
        <f>+A30+0.01</f>
        <v>1.17</v>
      </c>
      <c r="B33" s="48" t="s">
        <v>239</v>
      </c>
      <c r="C33" s="29" t="s">
        <v>513</v>
      </c>
    </row>
    <row r="34" spans="1:3" ht="16.5" x14ac:dyDescent="0.25">
      <c r="A34" s="17"/>
      <c r="B34" s="68" t="s">
        <v>553</v>
      </c>
      <c r="C34" s="67"/>
    </row>
    <row r="35" spans="1:3" ht="16.5" x14ac:dyDescent="0.25">
      <c r="A35" s="17"/>
      <c r="B35" s="68" t="s">
        <v>554</v>
      </c>
      <c r="C35" s="67"/>
    </row>
    <row r="36" spans="1:3" ht="16.5" x14ac:dyDescent="0.25">
      <c r="A36" s="17">
        <f>+A33+0.01</f>
        <v>1.18</v>
      </c>
      <c r="B36" s="48" t="s">
        <v>240</v>
      </c>
      <c r="C36" s="29" t="s">
        <v>555</v>
      </c>
    </row>
    <row r="37" spans="1:3" ht="16.5" x14ac:dyDescent="0.25">
      <c r="A37" s="17">
        <v>1.19</v>
      </c>
      <c r="B37" s="48" t="s">
        <v>288</v>
      </c>
      <c r="C37" s="29" t="s">
        <v>273</v>
      </c>
    </row>
    <row r="38" spans="1:3" ht="16.5" x14ac:dyDescent="0.25">
      <c r="A38" s="27">
        <f t="shared" ref="A38:A49" si="1">+A37+0.01</f>
        <v>1.2</v>
      </c>
      <c r="B38" s="68" t="s">
        <v>556</v>
      </c>
      <c r="C38" s="29" t="s">
        <v>274</v>
      </c>
    </row>
    <row r="39" spans="1:3" ht="16.5" x14ac:dyDescent="0.25">
      <c r="A39" s="27" t="s">
        <v>557</v>
      </c>
      <c r="B39" s="68" t="s">
        <v>558</v>
      </c>
      <c r="C39" s="67" t="s">
        <v>274</v>
      </c>
    </row>
    <row r="40" spans="1:3" ht="33" x14ac:dyDescent="0.25">
      <c r="A40" s="17">
        <f>+A38+0.01</f>
        <v>1.21</v>
      </c>
      <c r="B40" s="48" t="s">
        <v>559</v>
      </c>
      <c r="C40" s="29" t="s">
        <v>488</v>
      </c>
    </row>
    <row r="41" spans="1:3" ht="33" x14ac:dyDescent="0.25">
      <c r="A41" s="27">
        <v>1.22</v>
      </c>
      <c r="B41" s="48" t="s">
        <v>560</v>
      </c>
      <c r="C41" s="29" t="s">
        <v>488</v>
      </c>
    </row>
    <row r="42" spans="1:3" ht="33" x14ac:dyDescent="0.25">
      <c r="A42" s="27">
        <v>1.23</v>
      </c>
      <c r="B42" s="48" t="s">
        <v>561</v>
      </c>
      <c r="C42" s="29" t="s">
        <v>488</v>
      </c>
    </row>
    <row r="43" spans="1:3" ht="33" x14ac:dyDescent="0.25">
      <c r="A43" s="17">
        <f t="shared" si="1"/>
        <v>1.24</v>
      </c>
      <c r="B43" s="48" t="s">
        <v>433</v>
      </c>
      <c r="C43" s="17"/>
    </row>
    <row r="44" spans="1:3" ht="16.5" x14ac:dyDescent="0.25">
      <c r="A44" s="17">
        <f t="shared" si="1"/>
        <v>1.25</v>
      </c>
      <c r="B44" s="28" t="s">
        <v>497</v>
      </c>
      <c r="C44" s="17" t="s">
        <v>241</v>
      </c>
    </row>
    <row r="45" spans="1:3" ht="33.75" customHeight="1" x14ac:dyDescent="0.25">
      <c r="A45" s="17">
        <f t="shared" si="1"/>
        <v>1.26</v>
      </c>
      <c r="B45" s="28" t="s">
        <v>242</v>
      </c>
      <c r="C45" s="29" t="s">
        <v>562</v>
      </c>
    </row>
    <row r="46" spans="1:3" ht="18" customHeight="1" x14ac:dyDescent="0.25">
      <c r="A46" s="17">
        <f t="shared" si="1"/>
        <v>1.27</v>
      </c>
      <c r="B46" s="48" t="s">
        <v>289</v>
      </c>
      <c r="C46" s="18" t="s">
        <v>274</v>
      </c>
    </row>
    <row r="47" spans="1:3" ht="32.25" customHeight="1" x14ac:dyDescent="0.25">
      <c r="A47" s="17"/>
      <c r="B47" s="48" t="s">
        <v>498</v>
      </c>
      <c r="C47" s="50" t="s">
        <v>518</v>
      </c>
    </row>
    <row r="48" spans="1:3" ht="18" customHeight="1" x14ac:dyDescent="0.25">
      <c r="A48" s="17">
        <f>+A46+0.01</f>
        <v>1.28</v>
      </c>
      <c r="B48" s="28" t="s">
        <v>499</v>
      </c>
      <c r="C48" s="29" t="s">
        <v>519</v>
      </c>
    </row>
    <row r="49" spans="1:3" ht="17.25" customHeight="1" x14ac:dyDescent="0.25">
      <c r="A49" s="17">
        <f t="shared" si="1"/>
        <v>1.29</v>
      </c>
      <c r="B49" s="28" t="s">
        <v>243</v>
      </c>
      <c r="C49" s="29"/>
    </row>
    <row r="50" spans="1:3" s="49" customFormat="1" ht="33" x14ac:dyDescent="0.25">
      <c r="A50" s="69">
        <v>1.3</v>
      </c>
      <c r="B50" s="48" t="s">
        <v>500</v>
      </c>
      <c r="C50" s="50" t="s">
        <v>241</v>
      </c>
    </row>
    <row r="51" spans="1:3" s="49" customFormat="1" ht="16.5" x14ac:dyDescent="0.25">
      <c r="A51" s="50"/>
      <c r="B51" s="48" t="s">
        <v>501</v>
      </c>
      <c r="C51" s="50" t="s">
        <v>502</v>
      </c>
    </row>
    <row r="52" spans="1:3" s="49" customFormat="1" ht="33" x14ac:dyDescent="0.25">
      <c r="A52" s="50">
        <v>1.31</v>
      </c>
      <c r="B52" s="48" t="s">
        <v>520</v>
      </c>
      <c r="C52" s="50" t="s">
        <v>521</v>
      </c>
    </row>
    <row r="53" spans="1:3" s="49" customFormat="1" ht="49.5" x14ac:dyDescent="0.25">
      <c r="A53" s="50">
        <v>1.32</v>
      </c>
      <c r="B53" s="48" t="s">
        <v>522</v>
      </c>
      <c r="C53" s="50" t="s">
        <v>523</v>
      </c>
    </row>
    <row r="54" spans="1:3" s="49" customFormat="1" ht="33" x14ac:dyDescent="0.25">
      <c r="A54" s="70">
        <v>1.33</v>
      </c>
      <c r="B54" s="68" t="s">
        <v>563</v>
      </c>
      <c r="C54" s="70" t="s">
        <v>241</v>
      </c>
    </row>
    <row r="55" spans="1:3" s="49" customFormat="1" ht="148.5" x14ac:dyDescent="0.25">
      <c r="A55" s="70" t="s">
        <v>564</v>
      </c>
      <c r="B55" s="68" t="s">
        <v>565</v>
      </c>
      <c r="C55" s="71" t="s">
        <v>566</v>
      </c>
    </row>
    <row r="56" spans="1:3" s="49" customFormat="1" ht="16.5" x14ac:dyDescent="0.25">
      <c r="A56" s="70">
        <v>1.34</v>
      </c>
      <c r="B56" s="68" t="s">
        <v>567</v>
      </c>
      <c r="C56" s="70" t="s">
        <v>241</v>
      </c>
    </row>
    <row r="57" spans="1:3" s="49" customFormat="1" ht="198" x14ac:dyDescent="0.25">
      <c r="A57" s="70" t="s">
        <v>564</v>
      </c>
      <c r="B57" s="68" t="s">
        <v>568</v>
      </c>
      <c r="C57" s="71" t="s">
        <v>569</v>
      </c>
    </row>
    <row r="58" spans="1:3" s="49" customFormat="1" ht="16.5" x14ac:dyDescent="0.25">
      <c r="A58" s="72"/>
      <c r="B58" s="73"/>
      <c r="C58" s="72"/>
    </row>
    <row r="59" spans="1:3" ht="88.5" customHeight="1" x14ac:dyDescent="0.25">
      <c r="A59" s="92" t="s">
        <v>570</v>
      </c>
      <c r="B59" s="92"/>
      <c r="C59" s="92"/>
    </row>
    <row r="60" spans="1:3" ht="36" customHeight="1" x14ac:dyDescent="0.25">
      <c r="A60" s="93"/>
      <c r="B60" s="93"/>
      <c r="C60" s="93"/>
    </row>
  </sheetData>
  <mergeCells count="6">
    <mergeCell ref="A60:C60"/>
    <mergeCell ref="A2:C2"/>
    <mergeCell ref="A3:C3"/>
    <mergeCell ref="A4:C4"/>
    <mergeCell ref="A5:C5"/>
    <mergeCell ref="A59:C59"/>
  </mergeCells>
  <pageMargins left="0.7" right="0.7" top="0.75" bottom="0.75" header="0.3" footer="0.3"/>
  <pageSetup scale="67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2:G397"/>
  <sheetViews>
    <sheetView view="pageBreakPreview" topLeftCell="A376" zoomScale="85" zoomScaleNormal="100" zoomScaleSheetLayoutView="85" workbookViewId="0">
      <selection activeCell="B17" sqref="B17"/>
    </sheetView>
  </sheetViews>
  <sheetFormatPr defaultColWidth="9.140625" defaultRowHeight="21" customHeight="1" x14ac:dyDescent="0.25"/>
  <cols>
    <col min="1" max="1" width="9.85546875" style="23" customWidth="1"/>
    <col min="2" max="2" width="133.85546875" style="24" customWidth="1"/>
    <col min="3" max="3" width="21.42578125" style="23" customWidth="1"/>
    <col min="4" max="4" width="21.42578125" style="25" customWidth="1"/>
    <col min="5" max="5" width="0" hidden="1" customWidth="1"/>
    <col min="6" max="6" width="21.42578125" style="23" hidden="1" customWidth="1"/>
    <col min="7" max="7" width="13" style="24" customWidth="1"/>
    <col min="8" max="16384" width="9.140625" style="24"/>
  </cols>
  <sheetData>
    <row r="2" spans="1:7" ht="21" customHeight="1" x14ac:dyDescent="0.25">
      <c r="A2" s="97" t="s">
        <v>232</v>
      </c>
      <c r="B2" s="97"/>
      <c r="C2" s="97"/>
      <c r="D2" s="97"/>
      <c r="F2" s="24"/>
    </row>
    <row r="3" spans="1:7" ht="21" customHeight="1" x14ac:dyDescent="0.25">
      <c r="A3" s="98" t="s">
        <v>571</v>
      </c>
      <c r="B3" s="98"/>
      <c r="C3" s="98"/>
      <c r="D3" s="98"/>
      <c r="F3" s="24"/>
    </row>
    <row r="4" spans="1:7" ht="66" x14ac:dyDescent="0.25">
      <c r="A4" s="13" t="s">
        <v>220</v>
      </c>
      <c r="B4" s="13" t="s">
        <v>213</v>
      </c>
      <c r="C4" s="13" t="s">
        <v>214</v>
      </c>
      <c r="D4" s="6" t="s">
        <v>572</v>
      </c>
      <c r="F4" s="13" t="s">
        <v>214</v>
      </c>
    </row>
    <row r="5" spans="1:7" ht="21" customHeight="1" x14ac:dyDescent="0.25">
      <c r="A5" s="94" t="s">
        <v>280</v>
      </c>
      <c r="B5" s="95"/>
      <c r="C5" s="95"/>
      <c r="D5" s="96"/>
      <c r="F5" s="24"/>
    </row>
    <row r="6" spans="1:7" ht="21" customHeight="1" x14ac:dyDescent="0.25">
      <c r="A6" s="13">
        <v>1</v>
      </c>
      <c r="B6" s="5" t="s">
        <v>0</v>
      </c>
      <c r="C6" s="18"/>
      <c r="D6" s="8"/>
      <c r="F6" s="18"/>
    </row>
    <row r="7" spans="1:7" ht="21" customHeight="1" x14ac:dyDescent="0.25">
      <c r="A7" s="13" t="s">
        <v>1</v>
      </c>
      <c r="B7" s="5" t="s">
        <v>2</v>
      </c>
      <c r="C7" s="18"/>
      <c r="D7" s="8"/>
      <c r="F7" s="18"/>
    </row>
    <row r="8" spans="1:7" ht="21" customHeight="1" x14ac:dyDescent="0.25">
      <c r="A8" s="18"/>
      <c r="B8" s="5" t="s">
        <v>3</v>
      </c>
      <c r="C8" s="18"/>
      <c r="D8" s="8"/>
      <c r="F8" s="18"/>
    </row>
    <row r="9" spans="1:7" ht="21" customHeight="1" x14ac:dyDescent="0.25">
      <c r="A9" s="18"/>
      <c r="B9" s="7" t="s">
        <v>4</v>
      </c>
      <c r="C9" s="18" t="str">
        <f>+CONCATENATE(F9,G9)</f>
        <v>1207C</v>
      </c>
      <c r="D9" s="8"/>
      <c r="F9" s="18">
        <v>1207</v>
      </c>
      <c r="G9" s="24" t="s">
        <v>347</v>
      </c>
    </row>
    <row r="10" spans="1:7" ht="21" customHeight="1" x14ac:dyDescent="0.25">
      <c r="A10" s="18"/>
      <c r="B10" s="7" t="s">
        <v>5</v>
      </c>
      <c r="C10" s="18" t="str">
        <f t="shared" ref="C10:C73" si="0">+CONCATENATE(F10,G10)</f>
        <v>1208C</v>
      </c>
      <c r="D10" s="8"/>
      <c r="F10" s="18">
        <v>1208</v>
      </c>
      <c r="G10" s="24" t="s">
        <v>347</v>
      </c>
    </row>
    <row r="11" spans="1:7" ht="21" customHeight="1" x14ac:dyDescent="0.25">
      <c r="A11" s="18"/>
      <c r="B11" s="5" t="s">
        <v>6</v>
      </c>
      <c r="C11" s="18" t="str">
        <f t="shared" si="0"/>
        <v>1201C</v>
      </c>
      <c r="D11" s="9">
        <f>+D9+D10</f>
        <v>0</v>
      </c>
      <c r="F11" s="13">
        <v>1201</v>
      </c>
      <c r="G11" s="24" t="s">
        <v>347</v>
      </c>
    </row>
    <row r="12" spans="1:7" ht="21" customHeight="1" x14ac:dyDescent="0.25">
      <c r="A12" s="18"/>
      <c r="B12" s="7" t="s">
        <v>7</v>
      </c>
      <c r="C12" s="18" t="str">
        <f t="shared" si="0"/>
        <v>1202C</v>
      </c>
      <c r="D12" s="8"/>
      <c r="F12" s="18">
        <v>1202</v>
      </c>
      <c r="G12" s="24" t="s">
        <v>347</v>
      </c>
    </row>
    <row r="13" spans="1:7" ht="21" customHeight="1" x14ac:dyDescent="0.25">
      <c r="A13" s="18"/>
      <c r="B13" s="7" t="s">
        <v>8</v>
      </c>
      <c r="C13" s="18" t="str">
        <f t="shared" si="0"/>
        <v>1203C</v>
      </c>
      <c r="D13" s="8"/>
      <c r="F13" s="18">
        <v>1203</v>
      </c>
      <c r="G13" s="24" t="s">
        <v>347</v>
      </c>
    </row>
    <row r="14" spans="1:7" ht="21" customHeight="1" x14ac:dyDescent="0.25">
      <c r="A14" s="18"/>
      <c r="B14" s="7" t="s">
        <v>9</v>
      </c>
      <c r="C14" s="18" t="str">
        <f t="shared" si="0"/>
        <v>1205C</v>
      </c>
      <c r="D14" s="8"/>
      <c r="F14" s="18">
        <v>1205</v>
      </c>
      <c r="G14" s="24" t="s">
        <v>347</v>
      </c>
    </row>
    <row r="15" spans="1:7" ht="21" customHeight="1" x14ac:dyDescent="0.25">
      <c r="A15" s="18"/>
      <c r="B15" s="48" t="s">
        <v>338</v>
      </c>
      <c r="C15" s="18" t="s">
        <v>420</v>
      </c>
      <c r="D15" s="8"/>
      <c r="F15" s="22" t="s">
        <v>302</v>
      </c>
      <c r="G15" s="24" t="s">
        <v>347</v>
      </c>
    </row>
    <row r="16" spans="1:7" ht="21" customHeight="1" x14ac:dyDescent="0.25">
      <c r="A16" s="18"/>
      <c r="B16" s="7" t="s">
        <v>10</v>
      </c>
      <c r="C16" s="18" t="str">
        <f t="shared" si="0"/>
        <v>1204C</v>
      </c>
      <c r="D16" s="8"/>
      <c r="F16" s="18">
        <v>1204</v>
      </c>
      <c r="G16" s="24" t="s">
        <v>347</v>
      </c>
    </row>
    <row r="17" spans="1:7" ht="21" customHeight="1" x14ac:dyDescent="0.25">
      <c r="A17" s="13"/>
      <c r="B17" s="5" t="s">
        <v>422</v>
      </c>
      <c r="C17" s="18" t="str">
        <f t="shared" si="0"/>
        <v>1223C</v>
      </c>
      <c r="D17" s="8">
        <f>+SUM(D11:D16)</f>
        <v>0</v>
      </c>
      <c r="F17" s="18">
        <v>1223</v>
      </c>
      <c r="G17" s="24" t="s">
        <v>347</v>
      </c>
    </row>
    <row r="18" spans="1:7" ht="21" customHeight="1" x14ac:dyDescent="0.25">
      <c r="A18" s="13"/>
      <c r="B18" s="5" t="s">
        <v>229</v>
      </c>
      <c r="C18" s="18" t="str">
        <f t="shared" si="0"/>
        <v>1231C</v>
      </c>
      <c r="D18" s="8"/>
      <c r="F18" s="18">
        <v>1231</v>
      </c>
      <c r="G18" s="24" t="s">
        <v>347</v>
      </c>
    </row>
    <row r="19" spans="1:7" ht="21" customHeight="1" x14ac:dyDescent="0.25">
      <c r="A19" s="13"/>
      <c r="B19" s="5" t="s">
        <v>247</v>
      </c>
      <c r="C19" s="18" t="str">
        <f t="shared" si="0"/>
        <v>1232C</v>
      </c>
      <c r="D19" s="8">
        <f>+D17-D18</f>
        <v>0</v>
      </c>
      <c r="F19" s="18">
        <v>1232</v>
      </c>
      <c r="G19" s="24" t="s">
        <v>347</v>
      </c>
    </row>
    <row r="20" spans="1:7" ht="21" customHeight="1" x14ac:dyDescent="0.25">
      <c r="A20" s="13" t="s">
        <v>11</v>
      </c>
      <c r="B20" s="5" t="s">
        <v>12</v>
      </c>
      <c r="C20" s="18" t="str">
        <f t="shared" si="0"/>
        <v>1240C</v>
      </c>
      <c r="D20" s="8"/>
      <c r="F20" s="18">
        <v>1240</v>
      </c>
      <c r="G20" s="24" t="s">
        <v>347</v>
      </c>
    </row>
    <row r="21" spans="1:7" ht="21" customHeight="1" x14ac:dyDescent="0.25">
      <c r="A21" s="13" t="s">
        <v>13</v>
      </c>
      <c r="B21" s="5" t="s">
        <v>14</v>
      </c>
      <c r="C21" s="18" t="str">
        <f t="shared" si="0"/>
        <v>1271C</v>
      </c>
      <c r="D21" s="8"/>
      <c r="F21" s="18">
        <v>1271</v>
      </c>
      <c r="G21" s="24" t="s">
        <v>347</v>
      </c>
    </row>
    <row r="22" spans="1:7" ht="21" customHeight="1" x14ac:dyDescent="0.25">
      <c r="A22" s="13"/>
      <c r="B22" s="7" t="s">
        <v>15</v>
      </c>
      <c r="C22" s="18" t="str">
        <f t="shared" si="0"/>
        <v>1272C</v>
      </c>
      <c r="D22" s="8"/>
      <c r="F22" s="18">
        <v>1272</v>
      </c>
      <c r="G22" s="24" t="s">
        <v>347</v>
      </c>
    </row>
    <row r="23" spans="1:7" ht="21" customHeight="1" x14ac:dyDescent="0.25">
      <c r="A23" s="13"/>
      <c r="B23" s="7" t="s">
        <v>223</v>
      </c>
      <c r="C23" s="18" t="str">
        <f t="shared" si="0"/>
        <v>1275C</v>
      </c>
      <c r="D23" s="8">
        <f>+D21-D22</f>
        <v>0</v>
      </c>
      <c r="F23" s="18">
        <v>1275</v>
      </c>
      <c r="G23" s="24" t="s">
        <v>347</v>
      </c>
    </row>
    <row r="24" spans="1:7" ht="21" customHeight="1" x14ac:dyDescent="0.25">
      <c r="A24" s="13" t="s">
        <v>16</v>
      </c>
      <c r="B24" s="7" t="s">
        <v>17</v>
      </c>
      <c r="C24" s="18" t="str">
        <f t="shared" si="0"/>
        <v>1246C</v>
      </c>
      <c r="D24" s="8"/>
      <c r="F24" s="18">
        <v>1246</v>
      </c>
      <c r="G24" s="24" t="s">
        <v>347</v>
      </c>
    </row>
    <row r="25" spans="1:7" ht="21" customHeight="1" x14ac:dyDescent="0.25">
      <c r="A25" s="13" t="s">
        <v>18</v>
      </c>
      <c r="B25" s="5" t="s">
        <v>19</v>
      </c>
      <c r="C25" s="18"/>
      <c r="D25" s="8"/>
      <c r="F25" s="18"/>
      <c r="G25" s="24" t="s">
        <v>347</v>
      </c>
    </row>
    <row r="26" spans="1:7" ht="21" customHeight="1" x14ac:dyDescent="0.25">
      <c r="A26" s="18"/>
      <c r="B26" s="7" t="s">
        <v>215</v>
      </c>
      <c r="C26" s="18" t="str">
        <f t="shared" si="0"/>
        <v>1211C</v>
      </c>
      <c r="D26" s="8"/>
      <c r="F26" s="18">
        <v>1211</v>
      </c>
      <c r="G26" s="24" t="s">
        <v>347</v>
      </c>
    </row>
    <row r="27" spans="1:7" ht="21" customHeight="1" x14ac:dyDescent="0.25">
      <c r="A27" s="18"/>
      <c r="B27" s="7" t="s">
        <v>216</v>
      </c>
      <c r="C27" s="18" t="str">
        <f t="shared" si="0"/>
        <v>1212C</v>
      </c>
      <c r="D27" s="8"/>
      <c r="F27" s="18">
        <v>1212</v>
      </c>
      <c r="G27" s="24" t="s">
        <v>347</v>
      </c>
    </row>
    <row r="28" spans="1:7" ht="21" customHeight="1" x14ac:dyDescent="0.25">
      <c r="A28" s="18"/>
      <c r="B28" s="7" t="s">
        <v>339</v>
      </c>
      <c r="C28" s="18" t="str">
        <f t="shared" si="0"/>
        <v>1213C</v>
      </c>
      <c r="D28" s="8"/>
      <c r="F28" s="18">
        <v>1213</v>
      </c>
      <c r="G28" s="24" t="s">
        <v>347</v>
      </c>
    </row>
    <row r="29" spans="1:7" ht="21" customHeight="1" x14ac:dyDescent="0.25">
      <c r="A29" s="18"/>
      <c r="B29" s="48" t="s">
        <v>340</v>
      </c>
      <c r="C29" s="50" t="s">
        <v>421</v>
      </c>
      <c r="D29" s="8"/>
      <c r="F29" s="22" t="s">
        <v>303</v>
      </c>
      <c r="G29" s="24" t="s">
        <v>347</v>
      </c>
    </row>
    <row r="30" spans="1:7" ht="21" customHeight="1" x14ac:dyDescent="0.25">
      <c r="A30" s="18"/>
      <c r="B30" s="5" t="s">
        <v>423</v>
      </c>
      <c r="C30" s="18" t="str">
        <f t="shared" si="0"/>
        <v>1209C</v>
      </c>
      <c r="D30" s="8">
        <f>+SUM(D26:D28)</f>
        <v>0</v>
      </c>
      <c r="F30" s="18">
        <v>1209</v>
      </c>
      <c r="G30" s="24" t="s">
        <v>347</v>
      </c>
    </row>
    <row r="31" spans="1:7" ht="21" customHeight="1" x14ac:dyDescent="0.25">
      <c r="A31" s="18"/>
      <c r="B31" s="7" t="s">
        <v>20</v>
      </c>
      <c r="C31" s="18" t="str">
        <f t="shared" si="0"/>
        <v>1218C</v>
      </c>
      <c r="D31" s="8"/>
      <c r="F31" s="18">
        <v>1218</v>
      </c>
      <c r="G31" s="24" t="s">
        <v>347</v>
      </c>
    </row>
    <row r="32" spans="1:7" ht="21" customHeight="1" x14ac:dyDescent="0.25">
      <c r="A32" s="18"/>
      <c r="B32" s="7" t="s">
        <v>225</v>
      </c>
      <c r="C32" s="18" t="str">
        <f t="shared" si="0"/>
        <v>1219C</v>
      </c>
      <c r="D32" s="8">
        <f>+D30-D31</f>
        <v>0</v>
      </c>
      <c r="F32" s="18">
        <v>1219</v>
      </c>
      <c r="G32" s="24" t="s">
        <v>347</v>
      </c>
    </row>
    <row r="33" spans="1:7" ht="21" customHeight="1" x14ac:dyDescent="0.25">
      <c r="A33" s="13" t="s">
        <v>21</v>
      </c>
      <c r="B33" s="5" t="s">
        <v>22</v>
      </c>
      <c r="C33" s="18" t="str">
        <f t="shared" si="0"/>
        <v>1245C</v>
      </c>
      <c r="D33" s="8"/>
      <c r="F33" s="18">
        <v>1245</v>
      </c>
      <c r="G33" s="24" t="s">
        <v>347</v>
      </c>
    </row>
    <row r="34" spans="1:7" ht="21" customHeight="1" x14ac:dyDescent="0.25">
      <c r="A34" s="13" t="s">
        <v>23</v>
      </c>
      <c r="B34" s="5" t="s">
        <v>24</v>
      </c>
      <c r="C34" s="18" t="str">
        <f t="shared" si="0"/>
        <v>1214C</v>
      </c>
      <c r="D34" s="8"/>
      <c r="F34" s="18">
        <v>1214</v>
      </c>
      <c r="G34" s="24" t="s">
        <v>347</v>
      </c>
    </row>
    <row r="35" spans="1:7" ht="21" customHeight="1" x14ac:dyDescent="0.25">
      <c r="A35" s="13"/>
      <c r="B35" s="7" t="s">
        <v>25</v>
      </c>
      <c r="C35" s="18" t="str">
        <f t="shared" si="0"/>
        <v>1217C</v>
      </c>
      <c r="D35" s="8"/>
      <c r="F35" s="18">
        <v>1217</v>
      </c>
      <c r="G35" s="24" t="s">
        <v>347</v>
      </c>
    </row>
    <row r="36" spans="1:7" ht="21" customHeight="1" x14ac:dyDescent="0.25">
      <c r="A36" s="13"/>
      <c r="B36" s="7" t="s">
        <v>244</v>
      </c>
      <c r="C36" s="18" t="str">
        <f t="shared" si="0"/>
        <v>1216C</v>
      </c>
      <c r="D36" s="8">
        <f>+D34-D35</f>
        <v>0</v>
      </c>
      <c r="F36" s="18">
        <v>1216</v>
      </c>
      <c r="G36" s="24" t="s">
        <v>347</v>
      </c>
    </row>
    <row r="37" spans="1:7" ht="21" customHeight="1" x14ac:dyDescent="0.25">
      <c r="A37" s="13"/>
      <c r="B37" s="7" t="s">
        <v>248</v>
      </c>
      <c r="C37" s="18" t="str">
        <f t="shared" si="0"/>
        <v>1206C</v>
      </c>
      <c r="D37" s="10">
        <f>+D34+D17</f>
        <v>0</v>
      </c>
      <c r="F37" s="18">
        <v>1206</v>
      </c>
      <c r="G37" s="24" t="s">
        <v>347</v>
      </c>
    </row>
    <row r="38" spans="1:7" ht="21" customHeight="1" x14ac:dyDescent="0.25">
      <c r="A38" s="13"/>
      <c r="B38" s="7" t="s">
        <v>256</v>
      </c>
      <c r="C38" s="18" t="str">
        <f t="shared" si="0"/>
        <v>1210C</v>
      </c>
      <c r="D38" s="8">
        <f>+D37+D30+D24</f>
        <v>0</v>
      </c>
      <c r="F38" s="18">
        <v>1210</v>
      </c>
      <c r="G38" s="24" t="s">
        <v>347</v>
      </c>
    </row>
    <row r="39" spans="1:7" ht="21" customHeight="1" x14ac:dyDescent="0.25">
      <c r="A39" s="13"/>
      <c r="B39" s="7" t="s">
        <v>260</v>
      </c>
      <c r="C39" s="18" t="str">
        <f t="shared" si="0"/>
        <v>1220C</v>
      </c>
      <c r="D39" s="10">
        <f>+D31+D35+D18</f>
        <v>0</v>
      </c>
      <c r="F39" s="18">
        <v>1220</v>
      </c>
      <c r="G39" s="24" t="s">
        <v>347</v>
      </c>
    </row>
    <row r="40" spans="1:7" ht="21" customHeight="1" x14ac:dyDescent="0.25">
      <c r="A40" s="13"/>
      <c r="B40" s="7" t="s">
        <v>249</v>
      </c>
      <c r="C40" s="18" t="str">
        <f t="shared" si="0"/>
        <v>1700C</v>
      </c>
      <c r="D40" s="8">
        <f>+D36+D32+D24+D19</f>
        <v>0</v>
      </c>
      <c r="F40" s="18">
        <v>1700</v>
      </c>
      <c r="G40" s="24" t="s">
        <v>347</v>
      </c>
    </row>
    <row r="41" spans="1:7" ht="21" customHeight="1" x14ac:dyDescent="0.25">
      <c r="A41" s="13" t="s">
        <v>26</v>
      </c>
      <c r="B41" s="5" t="s">
        <v>27</v>
      </c>
      <c r="C41" s="18" t="str">
        <f t="shared" si="0"/>
        <v/>
      </c>
      <c r="D41" s="8"/>
      <c r="F41" s="18"/>
    </row>
    <row r="42" spans="1:7" ht="21" customHeight="1" x14ac:dyDescent="0.25">
      <c r="A42" s="13" t="s">
        <v>269</v>
      </c>
      <c r="B42" s="5" t="s">
        <v>29</v>
      </c>
      <c r="C42" s="18" t="str">
        <f t="shared" si="0"/>
        <v/>
      </c>
      <c r="D42" s="8"/>
      <c r="F42" s="18"/>
    </row>
    <row r="43" spans="1:7" ht="21" customHeight="1" x14ac:dyDescent="0.25">
      <c r="A43" s="18"/>
      <c r="B43" s="5" t="s">
        <v>30</v>
      </c>
      <c r="C43" s="18" t="str">
        <f t="shared" si="0"/>
        <v/>
      </c>
      <c r="D43" s="8"/>
      <c r="F43" s="18"/>
    </row>
    <row r="44" spans="1:7" ht="21" customHeight="1" x14ac:dyDescent="0.25">
      <c r="A44" s="18"/>
      <c r="B44" s="7" t="s">
        <v>31</v>
      </c>
      <c r="C44" s="18" t="str">
        <f t="shared" si="0"/>
        <v>1241C</v>
      </c>
      <c r="D44" s="8"/>
      <c r="F44" s="18">
        <v>1241</v>
      </c>
      <c r="G44" s="24" t="s">
        <v>347</v>
      </c>
    </row>
    <row r="45" spans="1:7" ht="21" customHeight="1" x14ac:dyDescent="0.25">
      <c r="A45" s="18"/>
      <c r="B45" s="7" t="s">
        <v>32</v>
      </c>
      <c r="C45" s="18" t="str">
        <f t="shared" si="0"/>
        <v>1314C</v>
      </c>
      <c r="D45" s="8"/>
      <c r="F45" s="18">
        <v>1314</v>
      </c>
      <c r="G45" s="24" t="s">
        <v>347</v>
      </c>
    </row>
    <row r="46" spans="1:7" ht="21" customHeight="1" x14ac:dyDescent="0.25">
      <c r="A46" s="18"/>
      <c r="B46" s="7" t="s">
        <v>33</v>
      </c>
      <c r="C46" s="18" t="str">
        <f t="shared" si="0"/>
        <v>1341C</v>
      </c>
      <c r="D46" s="8"/>
      <c r="F46" s="18">
        <v>1341</v>
      </c>
      <c r="G46" s="24" t="s">
        <v>347</v>
      </c>
    </row>
    <row r="47" spans="1:7" ht="21" customHeight="1" x14ac:dyDescent="0.25">
      <c r="A47" s="18"/>
      <c r="B47" s="7" t="s">
        <v>34</v>
      </c>
      <c r="C47" s="18" t="str">
        <f t="shared" si="0"/>
        <v>1301C</v>
      </c>
      <c r="D47" s="8"/>
      <c r="F47" s="18">
        <v>1301</v>
      </c>
      <c r="G47" s="24" t="s">
        <v>347</v>
      </c>
    </row>
    <row r="48" spans="1:7" ht="21" customHeight="1" x14ac:dyDescent="0.25">
      <c r="A48" s="18"/>
      <c r="B48" s="7" t="s">
        <v>35</v>
      </c>
      <c r="C48" s="18" t="str">
        <f t="shared" si="0"/>
        <v>1302C</v>
      </c>
      <c r="D48" s="8"/>
      <c r="F48" s="18">
        <v>1302</v>
      </c>
      <c r="G48" s="24" t="s">
        <v>347</v>
      </c>
    </row>
    <row r="49" spans="1:7" ht="21" customHeight="1" x14ac:dyDescent="0.25">
      <c r="A49" s="18"/>
      <c r="B49" s="7" t="s">
        <v>36</v>
      </c>
      <c r="C49" s="18" t="str">
        <f t="shared" si="0"/>
        <v>1303C</v>
      </c>
      <c r="D49" s="8"/>
      <c r="F49" s="18">
        <v>1303</v>
      </c>
      <c r="G49" s="24" t="s">
        <v>347</v>
      </c>
    </row>
    <row r="50" spans="1:7" ht="21" customHeight="1" x14ac:dyDescent="0.25">
      <c r="A50" s="18"/>
      <c r="B50" s="7" t="s">
        <v>37</v>
      </c>
      <c r="C50" s="18" t="str">
        <f t="shared" si="0"/>
        <v>1304C</v>
      </c>
      <c r="D50" s="8"/>
      <c r="F50" s="18">
        <v>1304</v>
      </c>
      <c r="G50" s="24" t="s">
        <v>347</v>
      </c>
    </row>
    <row r="51" spans="1:7" ht="21" customHeight="1" x14ac:dyDescent="0.25">
      <c r="A51" s="18"/>
      <c r="B51" s="7" t="s">
        <v>38</v>
      </c>
      <c r="C51" s="18" t="str">
        <f t="shared" si="0"/>
        <v>1305C</v>
      </c>
      <c r="D51" s="8"/>
      <c r="F51" s="18">
        <v>1305</v>
      </c>
      <c r="G51" s="24" t="s">
        <v>347</v>
      </c>
    </row>
    <row r="52" spans="1:7" ht="21" customHeight="1" x14ac:dyDescent="0.25">
      <c r="A52" s="18"/>
      <c r="B52" s="7" t="s">
        <v>39</v>
      </c>
      <c r="C52" s="18" t="str">
        <f t="shared" si="0"/>
        <v>1310C</v>
      </c>
      <c r="D52" s="8">
        <f>SUM(D44:D50)-D51</f>
        <v>0</v>
      </c>
      <c r="F52" s="18">
        <v>1310</v>
      </c>
      <c r="G52" s="24" t="s">
        <v>347</v>
      </c>
    </row>
    <row r="53" spans="1:7" ht="21" customHeight="1" x14ac:dyDescent="0.25">
      <c r="A53" s="18"/>
      <c r="B53" s="5" t="s">
        <v>40</v>
      </c>
      <c r="C53" s="18" t="str">
        <f t="shared" si="0"/>
        <v/>
      </c>
      <c r="D53" s="8"/>
      <c r="F53" s="18"/>
    </row>
    <row r="54" spans="1:7" ht="21" customHeight="1" x14ac:dyDescent="0.25">
      <c r="A54" s="18"/>
      <c r="B54" s="7" t="s">
        <v>41</v>
      </c>
      <c r="C54" s="18" t="str">
        <f t="shared" si="0"/>
        <v>1324C</v>
      </c>
      <c r="D54" s="8"/>
      <c r="F54" s="18">
        <v>1324</v>
      </c>
      <c r="G54" s="24" t="s">
        <v>347</v>
      </c>
    </row>
    <row r="55" spans="1:7" ht="21" customHeight="1" x14ac:dyDescent="0.25">
      <c r="A55" s="18"/>
      <c r="B55" s="7" t="s">
        <v>42</v>
      </c>
      <c r="C55" s="18" t="str">
        <f t="shared" si="0"/>
        <v>1325C</v>
      </c>
      <c r="D55" s="8"/>
      <c r="F55" s="18">
        <v>1325</v>
      </c>
      <c r="G55" s="24" t="s">
        <v>347</v>
      </c>
    </row>
    <row r="56" spans="1:7" ht="21" customHeight="1" x14ac:dyDescent="0.25">
      <c r="A56" s="18"/>
      <c r="B56" s="7" t="s">
        <v>43</v>
      </c>
      <c r="C56" s="18" t="str">
        <f t="shared" si="0"/>
        <v>1321C</v>
      </c>
      <c r="D56" s="8"/>
      <c r="F56" s="18">
        <v>1321</v>
      </c>
      <c r="G56" s="24" t="s">
        <v>347</v>
      </c>
    </row>
    <row r="57" spans="1:7" ht="21" customHeight="1" x14ac:dyDescent="0.25">
      <c r="A57" s="18"/>
      <c r="B57" s="7" t="s">
        <v>44</v>
      </c>
      <c r="C57" s="18" t="str">
        <f t="shared" si="0"/>
        <v>1322C</v>
      </c>
      <c r="D57" s="8"/>
      <c r="F57" s="18">
        <v>1322</v>
      </c>
      <c r="G57" s="24" t="s">
        <v>347</v>
      </c>
    </row>
    <row r="58" spans="1:7" ht="21" customHeight="1" x14ac:dyDescent="0.25">
      <c r="A58" s="18"/>
      <c r="B58" s="7" t="s">
        <v>37</v>
      </c>
      <c r="C58" s="18" t="str">
        <f t="shared" si="0"/>
        <v>1323C</v>
      </c>
      <c r="D58" s="8"/>
      <c r="F58" s="18">
        <v>1323</v>
      </c>
      <c r="G58" s="24" t="s">
        <v>347</v>
      </c>
    </row>
    <row r="59" spans="1:7" ht="21" customHeight="1" x14ac:dyDescent="0.25">
      <c r="A59" s="18"/>
      <c r="B59" s="7" t="s">
        <v>45</v>
      </c>
      <c r="C59" s="18" t="str">
        <f t="shared" si="0"/>
        <v>1326C</v>
      </c>
      <c r="D59" s="8"/>
      <c r="F59" s="18">
        <v>1326</v>
      </c>
      <c r="G59" s="24" t="s">
        <v>347</v>
      </c>
    </row>
    <row r="60" spans="1:7" ht="21" customHeight="1" x14ac:dyDescent="0.25">
      <c r="A60" s="13"/>
      <c r="B60" s="7" t="s">
        <v>46</v>
      </c>
      <c r="C60" s="18" t="str">
        <f t="shared" si="0"/>
        <v>1327C</v>
      </c>
      <c r="D60" s="8">
        <f>SUM(D54:D58)-D59</f>
        <v>0</v>
      </c>
      <c r="F60" s="18">
        <v>1327</v>
      </c>
      <c r="G60" s="24" t="s">
        <v>347</v>
      </c>
    </row>
    <row r="61" spans="1:7" ht="21" customHeight="1" x14ac:dyDescent="0.25">
      <c r="A61" s="13"/>
      <c r="B61" s="5" t="s">
        <v>219</v>
      </c>
      <c r="C61" s="18" t="str">
        <f t="shared" si="0"/>
        <v>1250C</v>
      </c>
      <c r="D61" s="8">
        <f>D60+D52</f>
        <v>0</v>
      </c>
      <c r="F61" s="18">
        <v>1250</v>
      </c>
      <c r="G61" s="24" t="s">
        <v>347</v>
      </c>
    </row>
    <row r="62" spans="1:7" ht="21" customHeight="1" x14ac:dyDescent="0.25">
      <c r="A62" s="13" t="s">
        <v>47</v>
      </c>
      <c r="B62" s="5" t="s">
        <v>48</v>
      </c>
      <c r="C62" s="18" t="str">
        <f t="shared" si="0"/>
        <v>1328C</v>
      </c>
      <c r="D62" s="8"/>
      <c r="F62" s="18">
        <v>1328</v>
      </c>
      <c r="G62" s="24" t="s">
        <v>347</v>
      </c>
    </row>
    <row r="63" spans="1:7" ht="21" customHeight="1" x14ac:dyDescent="0.25">
      <c r="A63" s="13" t="s">
        <v>49</v>
      </c>
      <c r="B63" s="5" t="s">
        <v>50</v>
      </c>
      <c r="C63" s="18" t="str">
        <f t="shared" si="0"/>
        <v/>
      </c>
      <c r="D63" s="8"/>
      <c r="F63" s="18"/>
    </row>
    <row r="64" spans="1:7" ht="21" customHeight="1" x14ac:dyDescent="0.25">
      <c r="A64" s="18"/>
      <c r="B64" s="7" t="s">
        <v>51</v>
      </c>
      <c r="C64" s="18" t="str">
        <f t="shared" si="0"/>
        <v>1317C</v>
      </c>
      <c r="D64" s="8"/>
      <c r="F64" s="18">
        <v>1317</v>
      </c>
      <c r="G64" s="24" t="s">
        <v>347</v>
      </c>
    </row>
    <row r="65" spans="1:7" ht="21" customHeight="1" x14ac:dyDescent="0.25">
      <c r="A65" s="18"/>
      <c r="B65" s="7" t="s">
        <v>52</v>
      </c>
      <c r="C65" s="18" t="str">
        <f t="shared" si="0"/>
        <v/>
      </c>
      <c r="D65" s="8"/>
      <c r="F65" s="18"/>
    </row>
    <row r="66" spans="1:7" ht="21" customHeight="1" x14ac:dyDescent="0.25">
      <c r="A66" s="18"/>
      <c r="B66" s="7" t="s">
        <v>53</v>
      </c>
      <c r="C66" s="18" t="str">
        <f t="shared" si="0"/>
        <v>1242C</v>
      </c>
      <c r="D66" s="8"/>
      <c r="F66" s="18">
        <v>1242</v>
      </c>
      <c r="G66" s="24" t="s">
        <v>347</v>
      </c>
    </row>
    <row r="67" spans="1:7" ht="21" customHeight="1" x14ac:dyDescent="0.25">
      <c r="A67" s="18"/>
      <c r="B67" s="7" t="s">
        <v>54</v>
      </c>
      <c r="C67" s="18" t="str">
        <f t="shared" si="0"/>
        <v>1311C</v>
      </c>
      <c r="D67" s="8"/>
      <c r="F67" s="18">
        <v>1311</v>
      </c>
      <c r="G67" s="24" t="s">
        <v>347</v>
      </c>
    </row>
    <row r="68" spans="1:7" ht="21" customHeight="1" x14ac:dyDescent="0.25">
      <c r="A68" s="18"/>
      <c r="B68" s="7" t="s">
        <v>55</v>
      </c>
      <c r="C68" s="18" t="str">
        <f t="shared" si="0"/>
        <v>1315C</v>
      </c>
      <c r="D68" s="8"/>
      <c r="F68" s="18">
        <v>1315</v>
      </c>
      <c r="G68" s="24" t="s">
        <v>347</v>
      </c>
    </row>
    <row r="69" spans="1:7" ht="21" customHeight="1" x14ac:dyDescent="0.25">
      <c r="A69" s="18"/>
      <c r="B69" s="7" t="s">
        <v>56</v>
      </c>
      <c r="C69" s="18" t="str">
        <f t="shared" si="0"/>
        <v>1342C</v>
      </c>
      <c r="D69" s="8"/>
      <c r="F69" s="18">
        <v>1342</v>
      </c>
      <c r="G69" s="24" t="s">
        <v>347</v>
      </c>
    </row>
    <row r="70" spans="1:7" ht="21" customHeight="1" x14ac:dyDescent="0.25">
      <c r="A70" s="18"/>
      <c r="B70" s="7" t="s">
        <v>66</v>
      </c>
      <c r="C70" s="18" t="str">
        <f t="shared" si="0"/>
        <v>1312C</v>
      </c>
      <c r="D70" s="8"/>
      <c r="F70" s="18">
        <v>1312</v>
      </c>
      <c r="G70" s="24" t="s">
        <v>347</v>
      </c>
    </row>
    <row r="71" spans="1:7" ht="21" customHeight="1" x14ac:dyDescent="0.25">
      <c r="A71" s="18"/>
      <c r="B71" s="7" t="s">
        <v>57</v>
      </c>
      <c r="C71" s="18" t="str">
        <f t="shared" si="0"/>
        <v>1343C</v>
      </c>
      <c r="D71" s="8"/>
      <c r="F71" s="18">
        <v>1343</v>
      </c>
      <c r="G71" s="24" t="s">
        <v>347</v>
      </c>
    </row>
    <row r="72" spans="1:7" ht="21" customHeight="1" x14ac:dyDescent="0.25">
      <c r="A72" s="18"/>
      <c r="B72" s="7" t="s">
        <v>58</v>
      </c>
      <c r="C72" s="18" t="str">
        <f t="shared" si="0"/>
        <v>1313C</v>
      </c>
      <c r="D72" s="8"/>
      <c r="F72" s="18">
        <v>1313</v>
      </c>
      <c r="G72" s="24" t="s">
        <v>347</v>
      </c>
    </row>
    <row r="73" spans="1:7" ht="21" customHeight="1" x14ac:dyDescent="0.25">
      <c r="A73" s="18"/>
      <c r="B73" s="7" t="s">
        <v>231</v>
      </c>
      <c r="C73" s="18" t="str">
        <f t="shared" si="0"/>
        <v>1319C</v>
      </c>
      <c r="D73" s="8">
        <f>SUM(D66:D71)-D72+D64</f>
        <v>0</v>
      </c>
      <c r="F73" s="18">
        <v>1319</v>
      </c>
      <c r="G73" s="24" t="s">
        <v>347</v>
      </c>
    </row>
    <row r="74" spans="1:7" ht="21" customHeight="1" x14ac:dyDescent="0.25">
      <c r="A74" s="13" t="s">
        <v>59</v>
      </c>
      <c r="B74" s="5" t="s">
        <v>60</v>
      </c>
      <c r="C74" s="18" t="str">
        <f t="shared" ref="C74:C137" si="1">+CONCATENATE(F74,G74)</f>
        <v>1369C</v>
      </c>
      <c r="D74" s="8"/>
      <c r="F74" s="18">
        <v>1369</v>
      </c>
      <c r="G74" s="24" t="s">
        <v>347</v>
      </c>
    </row>
    <row r="75" spans="1:7" ht="21" customHeight="1" x14ac:dyDescent="0.25">
      <c r="A75" s="13"/>
      <c r="B75" s="5" t="s">
        <v>251</v>
      </c>
      <c r="C75" s="18" t="str">
        <f t="shared" si="1"/>
        <v>1345C</v>
      </c>
      <c r="D75" s="8">
        <f>D61+D62+D73+D74</f>
        <v>0</v>
      </c>
      <c r="F75" s="18">
        <v>1345</v>
      </c>
      <c r="G75" s="24" t="s">
        <v>347</v>
      </c>
    </row>
    <row r="76" spans="1:7" ht="21" customHeight="1" x14ac:dyDescent="0.25">
      <c r="A76" s="13" t="s">
        <v>28</v>
      </c>
      <c r="B76" s="5" t="s">
        <v>61</v>
      </c>
      <c r="C76" s="18" t="str">
        <f t="shared" si="1"/>
        <v>1281C</v>
      </c>
      <c r="D76" s="8"/>
      <c r="F76" s="18">
        <v>1281</v>
      </c>
      <c r="G76" s="24" t="s">
        <v>347</v>
      </c>
    </row>
    <row r="77" spans="1:7" ht="21" customHeight="1" x14ac:dyDescent="0.25">
      <c r="A77" s="13" t="s">
        <v>62</v>
      </c>
      <c r="B77" s="5" t="s">
        <v>63</v>
      </c>
      <c r="C77" s="18" t="str">
        <f t="shared" si="1"/>
        <v/>
      </c>
      <c r="D77" s="8"/>
      <c r="F77" s="18"/>
    </row>
    <row r="78" spans="1:7" ht="21" customHeight="1" x14ac:dyDescent="0.25">
      <c r="A78" s="13"/>
      <c r="B78" s="5" t="s">
        <v>64</v>
      </c>
      <c r="C78" s="18" t="str">
        <f t="shared" si="1"/>
        <v>1316C</v>
      </c>
      <c r="D78" s="8"/>
      <c r="F78" s="18">
        <v>1316</v>
      </c>
      <c r="G78" s="24" t="s">
        <v>347</v>
      </c>
    </row>
    <row r="79" spans="1:7" ht="21" customHeight="1" x14ac:dyDescent="0.25">
      <c r="A79" s="13"/>
      <c r="B79" s="5" t="s">
        <v>65</v>
      </c>
      <c r="C79" s="18" t="str">
        <f t="shared" si="1"/>
        <v/>
      </c>
      <c r="D79" s="8"/>
      <c r="F79" s="18"/>
    </row>
    <row r="80" spans="1:7" ht="21" customHeight="1" x14ac:dyDescent="0.25">
      <c r="A80" s="13"/>
      <c r="B80" s="26" t="s">
        <v>53</v>
      </c>
      <c r="C80" s="18" t="str">
        <f t="shared" si="1"/>
        <v>1381C</v>
      </c>
      <c r="D80" s="8"/>
      <c r="F80" s="18">
        <v>1381</v>
      </c>
      <c r="G80" s="24" t="s">
        <v>347</v>
      </c>
    </row>
    <row r="81" spans="1:7" ht="21" customHeight="1" x14ac:dyDescent="0.25">
      <c r="A81" s="13"/>
      <c r="B81" s="26" t="s">
        <v>54</v>
      </c>
      <c r="C81" s="18" t="str">
        <f t="shared" si="1"/>
        <v>1382C</v>
      </c>
      <c r="D81" s="8"/>
      <c r="F81" s="18">
        <v>1382</v>
      </c>
      <c r="G81" s="24" t="s">
        <v>347</v>
      </c>
    </row>
    <row r="82" spans="1:7" ht="21" customHeight="1" x14ac:dyDescent="0.25">
      <c r="A82" s="13"/>
      <c r="B82" s="26" t="s">
        <v>55</v>
      </c>
      <c r="C82" s="18" t="str">
        <f t="shared" si="1"/>
        <v>1383C</v>
      </c>
      <c r="D82" s="8"/>
      <c r="F82" s="18">
        <v>1383</v>
      </c>
      <c r="G82" s="24" t="s">
        <v>347</v>
      </c>
    </row>
    <row r="83" spans="1:7" ht="21" customHeight="1" x14ac:dyDescent="0.25">
      <c r="A83" s="13"/>
      <c r="B83" s="26" t="s">
        <v>56</v>
      </c>
      <c r="C83" s="18" t="str">
        <f t="shared" si="1"/>
        <v>1384C</v>
      </c>
      <c r="D83" s="8"/>
      <c r="F83" s="18">
        <v>1384</v>
      </c>
      <c r="G83" s="24" t="s">
        <v>347</v>
      </c>
    </row>
    <row r="84" spans="1:7" ht="21" customHeight="1" x14ac:dyDescent="0.25">
      <c r="A84" s="13"/>
      <c r="B84" s="26" t="s">
        <v>66</v>
      </c>
      <c r="C84" s="18" t="str">
        <f t="shared" si="1"/>
        <v>1385C</v>
      </c>
      <c r="D84" s="8"/>
      <c r="F84" s="18">
        <v>1385</v>
      </c>
      <c r="G84" s="24" t="s">
        <v>347</v>
      </c>
    </row>
    <row r="85" spans="1:7" ht="21" customHeight="1" x14ac:dyDescent="0.25">
      <c r="A85" s="13"/>
      <c r="B85" s="5" t="s">
        <v>67</v>
      </c>
      <c r="C85" s="18" t="str">
        <f t="shared" si="1"/>
        <v>1386C</v>
      </c>
      <c r="D85" s="8"/>
      <c r="F85" s="18">
        <v>1386</v>
      </c>
      <c r="G85" s="24" t="s">
        <v>347</v>
      </c>
    </row>
    <row r="86" spans="1:7" ht="21" customHeight="1" x14ac:dyDescent="0.25">
      <c r="A86" s="13"/>
      <c r="B86" s="5" t="s">
        <v>51</v>
      </c>
      <c r="C86" s="18" t="str">
        <f t="shared" si="1"/>
        <v>1387C</v>
      </c>
      <c r="D86" s="8"/>
      <c r="F86" s="18">
        <v>1387</v>
      </c>
      <c r="G86" s="24" t="s">
        <v>347</v>
      </c>
    </row>
    <row r="87" spans="1:7" ht="21" customHeight="1" x14ac:dyDescent="0.25">
      <c r="A87" s="13"/>
      <c r="B87" s="5" t="s">
        <v>68</v>
      </c>
      <c r="C87" s="18" t="str">
        <f t="shared" si="1"/>
        <v>1389C</v>
      </c>
      <c r="D87" s="8"/>
      <c r="F87" s="18">
        <v>1389</v>
      </c>
      <c r="G87" s="24" t="s">
        <v>347</v>
      </c>
    </row>
    <row r="88" spans="1:7" ht="21" customHeight="1" x14ac:dyDescent="0.25">
      <c r="A88" s="13"/>
      <c r="B88" s="5" t="s">
        <v>257</v>
      </c>
      <c r="C88" s="18" t="str">
        <f t="shared" si="1"/>
        <v>1390C</v>
      </c>
      <c r="D88" s="8">
        <f>SUM(D78:D87)</f>
        <v>0</v>
      </c>
      <c r="F88" s="18">
        <v>1390</v>
      </c>
      <c r="G88" s="24" t="s">
        <v>347</v>
      </c>
    </row>
    <row r="89" spans="1:7" ht="21" customHeight="1" x14ac:dyDescent="0.25">
      <c r="A89" s="13"/>
      <c r="B89" s="5" t="s">
        <v>252</v>
      </c>
      <c r="C89" s="18" t="str">
        <f t="shared" si="1"/>
        <v>1230C</v>
      </c>
      <c r="D89" s="9">
        <f>D88+D76+D75+D33+D32+D23+D19+D20+D36++D24</f>
        <v>0</v>
      </c>
      <c r="F89" s="18">
        <v>1230</v>
      </c>
      <c r="G89" s="24" t="s">
        <v>347</v>
      </c>
    </row>
    <row r="90" spans="1:7" ht="21" customHeight="1" x14ac:dyDescent="0.25">
      <c r="A90" s="13">
        <v>2</v>
      </c>
      <c r="B90" s="5" t="s">
        <v>69</v>
      </c>
      <c r="C90" s="18" t="str">
        <f t="shared" si="1"/>
        <v/>
      </c>
      <c r="D90" s="8"/>
      <c r="F90" s="18"/>
    </row>
    <row r="91" spans="1:7" ht="21" customHeight="1" x14ac:dyDescent="0.25">
      <c r="A91" s="13" t="s">
        <v>70</v>
      </c>
      <c r="B91" s="5" t="s">
        <v>71</v>
      </c>
      <c r="C91" s="18" t="str">
        <f t="shared" si="1"/>
        <v/>
      </c>
      <c r="D91" s="8"/>
      <c r="F91" s="18"/>
    </row>
    <row r="92" spans="1:7" ht="21" customHeight="1" x14ac:dyDescent="0.25">
      <c r="A92" s="13"/>
      <c r="B92" s="7" t="s">
        <v>72</v>
      </c>
      <c r="C92" s="18" t="str">
        <f t="shared" si="1"/>
        <v>1531C</v>
      </c>
      <c r="D92" s="8"/>
      <c r="F92" s="18">
        <v>1531</v>
      </c>
      <c r="G92" s="24" t="s">
        <v>347</v>
      </c>
    </row>
    <row r="93" spans="1:7" ht="21" customHeight="1" x14ac:dyDescent="0.25">
      <c r="A93" s="13"/>
      <c r="B93" s="7" t="s">
        <v>73</v>
      </c>
      <c r="C93" s="18" t="str">
        <f t="shared" si="1"/>
        <v>1532C</v>
      </c>
      <c r="D93" s="8"/>
      <c r="F93" s="18">
        <v>1532</v>
      </c>
      <c r="G93" s="24" t="s">
        <v>347</v>
      </c>
    </row>
    <row r="94" spans="1:7" ht="21" customHeight="1" x14ac:dyDescent="0.25">
      <c r="A94" s="13"/>
      <c r="B94" s="7" t="s">
        <v>74</v>
      </c>
      <c r="C94" s="18" t="str">
        <f t="shared" si="1"/>
        <v>1533C</v>
      </c>
      <c r="D94" s="8"/>
      <c r="F94" s="18">
        <v>1533</v>
      </c>
      <c r="G94" s="24" t="s">
        <v>347</v>
      </c>
    </row>
    <row r="95" spans="1:7" ht="21" customHeight="1" x14ac:dyDescent="0.25">
      <c r="A95" s="13"/>
      <c r="B95" s="7" t="s">
        <v>75</v>
      </c>
      <c r="C95" s="18" t="str">
        <f t="shared" si="1"/>
        <v>1534C</v>
      </c>
      <c r="D95" s="8"/>
      <c r="F95" s="18">
        <v>1534</v>
      </c>
      <c r="G95" s="24" t="s">
        <v>347</v>
      </c>
    </row>
    <row r="96" spans="1:7" ht="21" customHeight="1" x14ac:dyDescent="0.25">
      <c r="A96" s="13"/>
      <c r="B96" s="7" t="s">
        <v>76</v>
      </c>
      <c r="C96" s="18" t="str">
        <f t="shared" si="1"/>
        <v>1535C</v>
      </c>
      <c r="D96" s="8"/>
      <c r="F96" s="18">
        <v>1535</v>
      </c>
      <c r="G96" s="24" t="s">
        <v>347</v>
      </c>
    </row>
    <row r="97" spans="1:7" ht="21" customHeight="1" x14ac:dyDescent="0.25">
      <c r="A97" s="13"/>
      <c r="B97" s="7" t="s">
        <v>37</v>
      </c>
      <c r="C97" s="18" t="str">
        <f t="shared" si="1"/>
        <v>1536C</v>
      </c>
      <c r="D97" s="8"/>
      <c r="F97" s="18">
        <v>1536</v>
      </c>
      <c r="G97" s="24" t="s">
        <v>347</v>
      </c>
    </row>
    <row r="98" spans="1:7" ht="21" customHeight="1" x14ac:dyDescent="0.25">
      <c r="A98" s="13"/>
      <c r="B98" s="5" t="s">
        <v>224</v>
      </c>
      <c r="C98" s="18" t="str">
        <f t="shared" si="1"/>
        <v>1550C</v>
      </c>
      <c r="D98" s="8">
        <f>SUM(D92:D97)</f>
        <v>0</v>
      </c>
      <c r="F98" s="18">
        <v>1550</v>
      </c>
      <c r="G98" s="24" t="s">
        <v>347</v>
      </c>
    </row>
    <row r="99" spans="1:7" ht="21" customHeight="1" x14ac:dyDescent="0.25">
      <c r="A99" s="13" t="s">
        <v>11</v>
      </c>
      <c r="B99" s="5" t="s">
        <v>27</v>
      </c>
      <c r="C99" s="18" t="str">
        <f t="shared" si="1"/>
        <v/>
      </c>
      <c r="D99" s="8"/>
      <c r="F99" s="18"/>
    </row>
    <row r="100" spans="1:7" ht="21" customHeight="1" x14ac:dyDescent="0.25">
      <c r="A100" s="13" t="s">
        <v>77</v>
      </c>
      <c r="B100" s="5" t="s">
        <v>78</v>
      </c>
      <c r="C100" s="18" t="str">
        <f t="shared" si="1"/>
        <v/>
      </c>
      <c r="D100" s="8"/>
      <c r="F100" s="18"/>
    </row>
    <row r="101" spans="1:7" ht="21" customHeight="1" x14ac:dyDescent="0.25">
      <c r="A101" s="13"/>
      <c r="B101" s="5" t="s">
        <v>79</v>
      </c>
      <c r="C101" s="18" t="str">
        <f t="shared" si="1"/>
        <v/>
      </c>
      <c r="D101" s="8"/>
      <c r="F101" s="18"/>
    </row>
    <row r="102" spans="1:7" ht="21" customHeight="1" x14ac:dyDescent="0.25">
      <c r="A102" s="13"/>
      <c r="B102" s="7" t="s">
        <v>80</v>
      </c>
      <c r="C102" s="18" t="str">
        <f t="shared" si="1"/>
        <v>1511C</v>
      </c>
      <c r="D102" s="8"/>
      <c r="F102" s="18">
        <v>1511</v>
      </c>
      <c r="G102" s="24" t="s">
        <v>347</v>
      </c>
    </row>
    <row r="103" spans="1:7" ht="21" customHeight="1" x14ac:dyDescent="0.25">
      <c r="A103" s="13"/>
      <c r="B103" s="7" t="s">
        <v>32</v>
      </c>
      <c r="C103" s="18" t="str">
        <f t="shared" si="1"/>
        <v>1509C</v>
      </c>
      <c r="D103" s="8"/>
      <c r="F103" s="18">
        <v>1509</v>
      </c>
      <c r="G103" s="24" t="s">
        <v>347</v>
      </c>
    </row>
    <row r="104" spans="1:7" ht="21" customHeight="1" x14ac:dyDescent="0.25">
      <c r="A104" s="13"/>
      <c r="B104" s="7" t="s">
        <v>33</v>
      </c>
      <c r="C104" s="18" t="str">
        <f t="shared" si="1"/>
        <v>1508C</v>
      </c>
      <c r="D104" s="8"/>
      <c r="F104" s="18">
        <v>1508</v>
      </c>
      <c r="G104" s="24" t="s">
        <v>347</v>
      </c>
    </row>
    <row r="105" spans="1:7" ht="21" customHeight="1" x14ac:dyDescent="0.25">
      <c r="A105" s="13"/>
      <c r="B105" s="7" t="s">
        <v>34</v>
      </c>
      <c r="C105" s="18" t="str">
        <f t="shared" si="1"/>
        <v>1512C</v>
      </c>
      <c r="D105" s="8"/>
      <c r="F105" s="18">
        <v>1512</v>
      </c>
      <c r="G105" s="24" t="s">
        <v>347</v>
      </c>
    </row>
    <row r="106" spans="1:7" ht="21" customHeight="1" x14ac:dyDescent="0.25">
      <c r="A106" s="13"/>
      <c r="B106" s="7" t="s">
        <v>81</v>
      </c>
      <c r="C106" s="18" t="str">
        <f t="shared" si="1"/>
        <v>1513C</v>
      </c>
      <c r="D106" s="8"/>
      <c r="F106" s="18">
        <v>1513</v>
      </c>
      <c r="G106" s="24" t="s">
        <v>347</v>
      </c>
    </row>
    <row r="107" spans="1:7" ht="21" customHeight="1" x14ac:dyDescent="0.25">
      <c r="A107" s="13"/>
      <c r="B107" s="7" t="s">
        <v>36</v>
      </c>
      <c r="C107" s="18" t="str">
        <f t="shared" si="1"/>
        <v>1514C</v>
      </c>
      <c r="D107" s="8"/>
      <c r="F107" s="18">
        <v>1514</v>
      </c>
      <c r="G107" s="24" t="s">
        <v>347</v>
      </c>
    </row>
    <row r="108" spans="1:7" ht="21" customHeight="1" x14ac:dyDescent="0.25">
      <c r="A108" s="13"/>
      <c r="B108" s="7" t="s">
        <v>37</v>
      </c>
      <c r="C108" s="18" t="str">
        <f t="shared" si="1"/>
        <v>1515C</v>
      </c>
      <c r="D108" s="8"/>
      <c r="F108" s="18">
        <v>1515</v>
      </c>
      <c r="G108" s="24" t="s">
        <v>347</v>
      </c>
    </row>
    <row r="109" spans="1:7" ht="21" customHeight="1" x14ac:dyDescent="0.25">
      <c r="A109" s="13"/>
      <c r="B109" s="7" t="s">
        <v>82</v>
      </c>
      <c r="C109" s="18" t="str">
        <f t="shared" si="1"/>
        <v>1516C</v>
      </c>
      <c r="D109" s="8"/>
      <c r="F109" s="18">
        <v>1516</v>
      </c>
      <c r="G109" s="24" t="s">
        <v>347</v>
      </c>
    </row>
    <row r="110" spans="1:7" ht="21" customHeight="1" x14ac:dyDescent="0.25">
      <c r="A110" s="13"/>
      <c r="B110" s="5" t="s">
        <v>83</v>
      </c>
      <c r="C110" s="18" t="str">
        <f t="shared" si="1"/>
        <v>1520C</v>
      </c>
      <c r="D110" s="8">
        <f>SUM(D102:D108)-D109</f>
        <v>0</v>
      </c>
      <c r="F110" s="18">
        <v>1520</v>
      </c>
      <c r="G110" s="24" t="s">
        <v>347</v>
      </c>
    </row>
    <row r="111" spans="1:7" ht="21" customHeight="1" x14ac:dyDescent="0.25">
      <c r="A111" s="13"/>
      <c r="B111" s="5" t="s">
        <v>270</v>
      </c>
      <c r="C111" s="18" t="str">
        <f t="shared" si="1"/>
        <v/>
      </c>
      <c r="D111" s="8"/>
      <c r="F111" s="13"/>
    </row>
    <row r="112" spans="1:7" ht="21" customHeight="1" x14ac:dyDescent="0.25">
      <c r="A112" s="13"/>
      <c r="B112" s="7" t="s">
        <v>41</v>
      </c>
      <c r="C112" s="18" t="str">
        <f t="shared" si="1"/>
        <v>1521C</v>
      </c>
      <c r="D112" s="8"/>
      <c r="F112" s="18">
        <v>1521</v>
      </c>
      <c r="G112" s="24" t="s">
        <v>347</v>
      </c>
    </row>
    <row r="113" spans="1:7" ht="21" customHeight="1" x14ac:dyDescent="0.25">
      <c r="A113" s="13"/>
      <c r="B113" s="7" t="s">
        <v>42</v>
      </c>
      <c r="C113" s="18" t="str">
        <f t="shared" si="1"/>
        <v>1522C</v>
      </c>
      <c r="D113" s="8"/>
      <c r="F113" s="18">
        <v>1522</v>
      </c>
      <c r="G113" s="24" t="s">
        <v>347</v>
      </c>
    </row>
    <row r="114" spans="1:7" ht="21" customHeight="1" x14ac:dyDescent="0.25">
      <c r="A114" s="13"/>
      <c r="B114" s="7" t="s">
        <v>43</v>
      </c>
      <c r="C114" s="18" t="str">
        <f t="shared" si="1"/>
        <v>1523C</v>
      </c>
      <c r="D114" s="8"/>
      <c r="F114" s="18">
        <v>1523</v>
      </c>
      <c r="G114" s="24" t="s">
        <v>347</v>
      </c>
    </row>
    <row r="115" spans="1:7" ht="21" customHeight="1" x14ac:dyDescent="0.25">
      <c r="A115" s="13"/>
      <c r="B115" s="7" t="s">
        <v>44</v>
      </c>
      <c r="C115" s="18" t="str">
        <f t="shared" si="1"/>
        <v>1524C</v>
      </c>
      <c r="D115" s="8"/>
      <c r="F115" s="18">
        <v>1524</v>
      </c>
      <c r="G115" s="24" t="s">
        <v>347</v>
      </c>
    </row>
    <row r="116" spans="1:7" ht="21" customHeight="1" x14ac:dyDescent="0.25">
      <c r="A116" s="13"/>
      <c r="B116" s="7" t="s">
        <v>37</v>
      </c>
      <c r="C116" s="18" t="str">
        <f t="shared" si="1"/>
        <v>1525C</v>
      </c>
      <c r="D116" s="8"/>
      <c r="F116" s="18">
        <v>1525</v>
      </c>
      <c r="G116" s="24" t="s">
        <v>347</v>
      </c>
    </row>
    <row r="117" spans="1:7" ht="21" customHeight="1" x14ac:dyDescent="0.25">
      <c r="A117" s="13"/>
      <c r="B117" s="7" t="s">
        <v>45</v>
      </c>
      <c r="C117" s="18" t="str">
        <f t="shared" si="1"/>
        <v>1526C</v>
      </c>
      <c r="D117" s="8"/>
      <c r="F117" s="18">
        <v>1526</v>
      </c>
      <c r="G117" s="24" t="s">
        <v>347</v>
      </c>
    </row>
    <row r="118" spans="1:7" ht="21" customHeight="1" x14ac:dyDescent="0.25">
      <c r="A118" s="13"/>
      <c r="B118" s="5" t="s">
        <v>84</v>
      </c>
      <c r="C118" s="18" t="str">
        <f t="shared" si="1"/>
        <v>1530C</v>
      </c>
      <c r="D118" s="8">
        <f>SUM(D112:D116)-D117</f>
        <v>0</v>
      </c>
      <c r="F118" s="18">
        <v>1530</v>
      </c>
      <c r="G118" s="24" t="s">
        <v>347</v>
      </c>
    </row>
    <row r="119" spans="1:7" ht="21" customHeight="1" x14ac:dyDescent="0.25">
      <c r="A119" s="13"/>
      <c r="B119" s="5" t="s">
        <v>85</v>
      </c>
      <c r="C119" s="18" t="str">
        <f t="shared" si="1"/>
        <v>1540C</v>
      </c>
      <c r="D119" s="8">
        <f>D110+D118</f>
        <v>0</v>
      </c>
      <c r="F119" s="18">
        <v>1540</v>
      </c>
      <c r="G119" s="24" t="s">
        <v>347</v>
      </c>
    </row>
    <row r="120" spans="1:7" ht="21" customHeight="1" x14ac:dyDescent="0.25">
      <c r="A120" s="13" t="s">
        <v>86</v>
      </c>
      <c r="B120" s="5" t="s">
        <v>48</v>
      </c>
      <c r="C120" s="18" t="str">
        <f t="shared" si="1"/>
        <v/>
      </c>
      <c r="D120" s="8"/>
      <c r="F120" s="18"/>
    </row>
    <row r="121" spans="1:7" ht="21" customHeight="1" x14ac:dyDescent="0.25">
      <c r="A121" s="13"/>
      <c r="B121" s="26" t="s">
        <v>87</v>
      </c>
      <c r="C121" s="18" t="str">
        <f t="shared" si="1"/>
        <v>1541C</v>
      </c>
      <c r="D121" s="8"/>
      <c r="F121" s="18">
        <v>1541</v>
      </c>
      <c r="G121" s="24" t="s">
        <v>347</v>
      </c>
    </row>
    <row r="122" spans="1:7" ht="21" customHeight="1" x14ac:dyDescent="0.25">
      <c r="A122" s="13"/>
      <c r="B122" s="26" t="s">
        <v>37</v>
      </c>
      <c r="C122" s="18" t="str">
        <f t="shared" si="1"/>
        <v>1542C</v>
      </c>
      <c r="D122" s="8"/>
      <c r="F122" s="18">
        <v>1542</v>
      </c>
      <c r="G122" s="24" t="s">
        <v>347</v>
      </c>
    </row>
    <row r="123" spans="1:7" ht="21" customHeight="1" x14ac:dyDescent="0.25">
      <c r="A123" s="13"/>
      <c r="B123" s="5" t="s">
        <v>88</v>
      </c>
      <c r="C123" s="18" t="str">
        <f t="shared" si="1"/>
        <v>1545C</v>
      </c>
      <c r="D123" s="8">
        <f>D121+D122</f>
        <v>0</v>
      </c>
      <c r="F123" s="18">
        <v>1545</v>
      </c>
      <c r="G123" s="24" t="s">
        <v>347</v>
      </c>
    </row>
    <row r="124" spans="1:7" ht="21" customHeight="1" x14ac:dyDescent="0.25">
      <c r="A124" s="13" t="s">
        <v>89</v>
      </c>
      <c r="B124" s="5" t="s">
        <v>90</v>
      </c>
      <c r="C124" s="18" t="str">
        <f t="shared" si="1"/>
        <v>1546C</v>
      </c>
      <c r="D124" s="8"/>
      <c r="F124" s="18">
        <v>1546</v>
      </c>
      <c r="G124" s="24" t="s">
        <v>347</v>
      </c>
    </row>
    <row r="125" spans="1:7" ht="21" customHeight="1" x14ac:dyDescent="0.25">
      <c r="A125" s="13" t="s">
        <v>91</v>
      </c>
      <c r="B125" s="5" t="s">
        <v>92</v>
      </c>
      <c r="C125" s="18" t="str">
        <f t="shared" si="1"/>
        <v>1547C</v>
      </c>
      <c r="D125" s="8"/>
      <c r="F125" s="18">
        <v>1547</v>
      </c>
      <c r="G125" s="24" t="s">
        <v>347</v>
      </c>
    </row>
    <row r="126" spans="1:7" ht="21" customHeight="1" x14ac:dyDescent="0.25">
      <c r="A126" s="13"/>
      <c r="B126" s="5" t="s">
        <v>254</v>
      </c>
      <c r="C126" s="18" t="str">
        <f t="shared" si="1"/>
        <v>1560C</v>
      </c>
      <c r="D126" s="8">
        <f>D124+D125</f>
        <v>0</v>
      </c>
      <c r="F126" s="18">
        <v>1560</v>
      </c>
      <c r="G126" s="24" t="s">
        <v>347</v>
      </c>
    </row>
    <row r="127" spans="1:7" ht="21" customHeight="1" x14ac:dyDescent="0.25">
      <c r="A127" s="13" t="s">
        <v>93</v>
      </c>
      <c r="B127" s="5" t="s">
        <v>50</v>
      </c>
      <c r="C127" s="18" t="str">
        <f t="shared" si="1"/>
        <v/>
      </c>
      <c r="D127" s="8"/>
      <c r="F127" s="18"/>
    </row>
    <row r="128" spans="1:7" ht="21" customHeight="1" x14ac:dyDescent="0.25">
      <c r="A128" s="13"/>
      <c r="B128" s="7" t="s">
        <v>51</v>
      </c>
      <c r="C128" s="18" t="str">
        <f t="shared" si="1"/>
        <v>1306C</v>
      </c>
      <c r="D128" s="8"/>
      <c r="F128" s="18">
        <v>1306</v>
      </c>
      <c r="G128" s="24" t="s">
        <v>347</v>
      </c>
    </row>
    <row r="129" spans="1:7" ht="21" customHeight="1" x14ac:dyDescent="0.25">
      <c r="A129" s="13"/>
      <c r="B129" s="7" t="s">
        <v>52</v>
      </c>
      <c r="C129" s="18" t="str">
        <f t="shared" si="1"/>
        <v/>
      </c>
      <c r="D129" s="8"/>
      <c r="F129" s="18"/>
    </row>
    <row r="130" spans="1:7" ht="21" customHeight="1" x14ac:dyDescent="0.25">
      <c r="A130" s="13"/>
      <c r="B130" s="7" t="s">
        <v>53</v>
      </c>
      <c r="C130" s="18" t="str">
        <f t="shared" si="1"/>
        <v>1601C</v>
      </c>
      <c r="D130" s="8"/>
      <c r="F130" s="18">
        <v>1601</v>
      </c>
      <c r="G130" s="24" t="s">
        <v>347</v>
      </c>
    </row>
    <row r="131" spans="1:7" ht="21" customHeight="1" x14ac:dyDescent="0.25">
      <c r="A131" s="13"/>
      <c r="B131" s="7" t="s">
        <v>54</v>
      </c>
      <c r="C131" s="18" t="str">
        <f t="shared" si="1"/>
        <v>1602C</v>
      </c>
      <c r="D131" s="8"/>
      <c r="F131" s="18">
        <v>1602</v>
      </c>
      <c r="G131" s="24" t="s">
        <v>347</v>
      </c>
    </row>
    <row r="132" spans="1:7" ht="21" customHeight="1" x14ac:dyDescent="0.25">
      <c r="A132" s="13"/>
      <c r="B132" s="7" t="s">
        <v>55</v>
      </c>
      <c r="C132" s="18" t="str">
        <f t="shared" si="1"/>
        <v>1606C</v>
      </c>
      <c r="D132" s="8"/>
      <c r="F132" s="18">
        <v>1606</v>
      </c>
      <c r="G132" s="24" t="s">
        <v>347</v>
      </c>
    </row>
    <row r="133" spans="1:7" ht="21" customHeight="1" x14ac:dyDescent="0.25">
      <c r="A133" s="13"/>
      <c r="B133" s="7" t="s">
        <v>56</v>
      </c>
      <c r="C133" s="18" t="str">
        <f t="shared" si="1"/>
        <v>1611C</v>
      </c>
      <c r="D133" s="8"/>
      <c r="F133" s="18">
        <v>1611</v>
      </c>
      <c r="G133" s="24" t="s">
        <v>347</v>
      </c>
    </row>
    <row r="134" spans="1:7" ht="21" customHeight="1" x14ac:dyDescent="0.25">
      <c r="A134" s="13"/>
      <c r="B134" s="7" t="s">
        <v>66</v>
      </c>
      <c r="C134" s="18" t="str">
        <f t="shared" si="1"/>
        <v>1603C</v>
      </c>
      <c r="D134" s="8"/>
      <c r="F134" s="18">
        <v>1603</v>
      </c>
      <c r="G134" s="24" t="s">
        <v>347</v>
      </c>
    </row>
    <row r="135" spans="1:7" ht="21" customHeight="1" x14ac:dyDescent="0.25">
      <c r="A135" s="13"/>
      <c r="B135" s="7" t="s">
        <v>57</v>
      </c>
      <c r="C135" s="18" t="str">
        <f t="shared" si="1"/>
        <v>1607C</v>
      </c>
      <c r="D135" s="8"/>
      <c r="F135" s="18">
        <v>1607</v>
      </c>
      <c r="G135" s="24" t="s">
        <v>347</v>
      </c>
    </row>
    <row r="136" spans="1:7" ht="21" customHeight="1" x14ac:dyDescent="0.25">
      <c r="A136" s="13"/>
      <c r="B136" s="7" t="s">
        <v>58</v>
      </c>
      <c r="C136" s="18" t="str">
        <f t="shared" si="1"/>
        <v>1604C</v>
      </c>
      <c r="D136" s="8"/>
      <c r="F136" s="18">
        <v>1604</v>
      </c>
      <c r="G136" s="24" t="s">
        <v>347</v>
      </c>
    </row>
    <row r="137" spans="1:7" ht="21" customHeight="1" x14ac:dyDescent="0.25">
      <c r="A137" s="13"/>
      <c r="B137" s="7" t="s">
        <v>291</v>
      </c>
      <c r="C137" s="18" t="str">
        <f t="shared" si="1"/>
        <v>1608C</v>
      </c>
      <c r="D137" s="8">
        <f>SUM(D128:D135)-D136</f>
        <v>0</v>
      </c>
      <c r="F137" s="18">
        <v>1608</v>
      </c>
      <c r="G137" s="24" t="s">
        <v>347</v>
      </c>
    </row>
    <row r="138" spans="1:7" ht="21" customHeight="1" x14ac:dyDescent="0.25">
      <c r="A138" s="13" t="s">
        <v>94</v>
      </c>
      <c r="B138" s="5" t="s">
        <v>95</v>
      </c>
      <c r="C138" s="18" t="str">
        <f t="shared" ref="C138:C155" si="2">+CONCATENATE(F138,G138)</f>
        <v>1368C</v>
      </c>
      <c r="D138" s="8"/>
      <c r="F138" s="18">
        <v>1368</v>
      </c>
      <c r="G138" s="24" t="s">
        <v>347</v>
      </c>
    </row>
    <row r="139" spans="1:7" ht="21" customHeight="1" x14ac:dyDescent="0.25">
      <c r="A139" s="13"/>
      <c r="B139" s="5" t="s">
        <v>255</v>
      </c>
      <c r="C139" s="18" t="str">
        <f t="shared" si="2"/>
        <v>1609C</v>
      </c>
      <c r="D139" s="8">
        <f>D119+D123+D126+D137+D138</f>
        <v>0</v>
      </c>
      <c r="F139" s="18">
        <v>1609</v>
      </c>
      <c r="G139" s="24" t="s">
        <v>347</v>
      </c>
    </row>
    <row r="140" spans="1:7" ht="21" customHeight="1" x14ac:dyDescent="0.25">
      <c r="A140" s="13" t="s">
        <v>13</v>
      </c>
      <c r="B140" s="5" t="s">
        <v>96</v>
      </c>
      <c r="C140" s="18" t="str">
        <f t="shared" si="2"/>
        <v>1376C</v>
      </c>
      <c r="D140" s="8"/>
      <c r="F140" s="18">
        <v>1376</v>
      </c>
      <c r="G140" s="24" t="s">
        <v>347</v>
      </c>
    </row>
    <row r="141" spans="1:7" ht="21" customHeight="1" x14ac:dyDescent="0.25">
      <c r="A141" s="13" t="s">
        <v>16</v>
      </c>
      <c r="B141" s="5" t="s">
        <v>97</v>
      </c>
      <c r="C141" s="18" t="str">
        <f t="shared" si="2"/>
        <v/>
      </c>
      <c r="D141" s="8"/>
      <c r="F141" s="18"/>
    </row>
    <row r="142" spans="1:7" ht="21" customHeight="1" x14ac:dyDescent="0.25">
      <c r="A142" s="13"/>
      <c r="B142" s="5" t="s">
        <v>65</v>
      </c>
      <c r="C142" s="18" t="str">
        <f t="shared" si="2"/>
        <v/>
      </c>
      <c r="D142" s="8"/>
      <c r="F142" s="18"/>
    </row>
    <row r="143" spans="1:7" ht="21" customHeight="1" x14ac:dyDescent="0.25">
      <c r="A143" s="13"/>
      <c r="B143" s="26" t="s">
        <v>53</v>
      </c>
      <c r="C143" s="18" t="str">
        <f t="shared" si="2"/>
        <v>1392C</v>
      </c>
      <c r="D143" s="8"/>
      <c r="F143" s="18">
        <v>1392</v>
      </c>
      <c r="G143" s="24" t="s">
        <v>347</v>
      </c>
    </row>
    <row r="144" spans="1:7" ht="21" customHeight="1" x14ac:dyDescent="0.25">
      <c r="A144" s="13"/>
      <c r="B144" s="26" t="s">
        <v>54</v>
      </c>
      <c r="C144" s="18" t="str">
        <f t="shared" si="2"/>
        <v>1393C</v>
      </c>
      <c r="D144" s="8"/>
      <c r="F144" s="18">
        <v>1393</v>
      </c>
      <c r="G144" s="24" t="s">
        <v>347</v>
      </c>
    </row>
    <row r="145" spans="1:7" ht="21" customHeight="1" x14ac:dyDescent="0.25">
      <c r="A145" s="13"/>
      <c r="B145" s="26" t="s">
        <v>55</v>
      </c>
      <c r="C145" s="18" t="str">
        <f t="shared" si="2"/>
        <v>1394C</v>
      </c>
      <c r="D145" s="8"/>
      <c r="F145" s="18">
        <v>1394</v>
      </c>
      <c r="G145" s="24" t="s">
        <v>347</v>
      </c>
    </row>
    <row r="146" spans="1:7" ht="21" customHeight="1" x14ac:dyDescent="0.25">
      <c r="A146" s="13"/>
      <c r="B146" s="26" t="s">
        <v>56</v>
      </c>
      <c r="C146" s="18" t="str">
        <f t="shared" si="2"/>
        <v>1395C</v>
      </c>
      <c r="D146" s="8"/>
      <c r="F146" s="18">
        <v>1395</v>
      </c>
      <c r="G146" s="24" t="s">
        <v>347</v>
      </c>
    </row>
    <row r="147" spans="1:7" ht="21" customHeight="1" x14ac:dyDescent="0.25">
      <c r="A147" s="13"/>
      <c r="B147" s="26" t="s">
        <v>66</v>
      </c>
      <c r="C147" s="18" t="str">
        <f t="shared" si="2"/>
        <v>1396C</v>
      </c>
      <c r="D147" s="8"/>
      <c r="F147" s="18">
        <v>1396</v>
      </c>
      <c r="G147" s="24" t="s">
        <v>347</v>
      </c>
    </row>
    <row r="148" spans="1:7" ht="21" customHeight="1" x14ac:dyDescent="0.25">
      <c r="A148" s="13"/>
      <c r="B148" s="5" t="s">
        <v>67</v>
      </c>
      <c r="C148" s="18" t="str">
        <f t="shared" si="2"/>
        <v>1397C</v>
      </c>
      <c r="D148" s="8"/>
      <c r="F148" s="18">
        <v>1397</v>
      </c>
      <c r="G148" s="24" t="s">
        <v>347</v>
      </c>
    </row>
    <row r="149" spans="1:7" ht="21" customHeight="1" x14ac:dyDescent="0.25">
      <c r="A149" s="13" t="s">
        <v>222</v>
      </c>
      <c r="B149" s="7" t="s">
        <v>51</v>
      </c>
      <c r="C149" s="18" t="str">
        <f t="shared" si="2"/>
        <v>1398C</v>
      </c>
      <c r="D149" s="8"/>
      <c r="F149" s="18">
        <v>1398</v>
      </c>
      <c r="G149" s="24" t="s">
        <v>347</v>
      </c>
    </row>
    <row r="150" spans="1:7" ht="21" customHeight="1" x14ac:dyDescent="0.25">
      <c r="A150" s="13"/>
      <c r="B150" s="7" t="s">
        <v>68</v>
      </c>
      <c r="C150" s="18" t="str">
        <f t="shared" si="2"/>
        <v>1399C</v>
      </c>
      <c r="D150" s="8"/>
      <c r="F150" s="18">
        <v>1399</v>
      </c>
      <c r="G150" s="24" t="s">
        <v>347</v>
      </c>
    </row>
    <row r="151" spans="1:7" ht="21" customHeight="1" x14ac:dyDescent="0.25">
      <c r="A151" s="13"/>
      <c r="B151" s="5" t="s">
        <v>253</v>
      </c>
      <c r="C151" s="18" t="str">
        <f t="shared" si="2"/>
        <v>1349C</v>
      </c>
      <c r="D151" s="8">
        <f>SUM(D142:D150)</f>
        <v>0</v>
      </c>
      <c r="F151" s="18">
        <v>1349</v>
      </c>
      <c r="G151" s="24" t="s">
        <v>347</v>
      </c>
    </row>
    <row r="152" spans="1:7" ht="21" customHeight="1" x14ac:dyDescent="0.25">
      <c r="A152" s="13"/>
      <c r="B152" s="5" t="s">
        <v>259</v>
      </c>
      <c r="C152" s="18" t="str">
        <f t="shared" si="2"/>
        <v>1309C</v>
      </c>
      <c r="D152" s="8">
        <f>D151+D140+D139+D98</f>
        <v>0</v>
      </c>
      <c r="F152" s="18">
        <v>1309</v>
      </c>
      <c r="G152" s="24" t="s">
        <v>347</v>
      </c>
    </row>
    <row r="153" spans="1:7" ht="21" customHeight="1" x14ac:dyDescent="0.25">
      <c r="A153" s="21"/>
      <c r="B153" s="5" t="s">
        <v>341</v>
      </c>
      <c r="C153" s="18" t="str">
        <f t="shared" si="2"/>
        <v>3651C</v>
      </c>
      <c r="D153" s="8"/>
      <c r="F153" s="18">
        <v>3651</v>
      </c>
      <c r="G153" s="24" t="s">
        <v>347</v>
      </c>
    </row>
    <row r="154" spans="1:7" ht="21" customHeight="1" x14ac:dyDescent="0.25">
      <c r="A154" s="21"/>
      <c r="B154" s="51" t="s">
        <v>342</v>
      </c>
      <c r="C154" s="50" t="s">
        <v>424</v>
      </c>
      <c r="D154" s="8"/>
      <c r="F154" s="22" t="s">
        <v>343</v>
      </c>
      <c r="G154" s="24" t="s">
        <v>347</v>
      </c>
    </row>
    <row r="155" spans="1:7" ht="21" customHeight="1" x14ac:dyDescent="0.25">
      <c r="A155" s="13"/>
      <c r="B155" s="5" t="s">
        <v>425</v>
      </c>
      <c r="C155" s="18" t="str">
        <f t="shared" si="2"/>
        <v>1300C</v>
      </c>
      <c r="D155" s="8">
        <f>D152+D89+D153+D154</f>
        <v>0</v>
      </c>
      <c r="F155" s="18">
        <v>1300</v>
      </c>
      <c r="G155" s="24" t="s">
        <v>347</v>
      </c>
    </row>
    <row r="156" spans="1:7" ht="21" customHeight="1" x14ac:dyDescent="0.25">
      <c r="A156" s="13"/>
      <c r="B156" s="5"/>
      <c r="C156" s="18"/>
      <c r="D156" s="8"/>
      <c r="F156" s="18"/>
    </row>
    <row r="157" spans="1:7" ht="21" customHeight="1" x14ac:dyDescent="0.25">
      <c r="A157" s="13" t="s">
        <v>98</v>
      </c>
      <c r="B157" s="5" t="s">
        <v>99</v>
      </c>
      <c r="C157" s="18"/>
      <c r="D157" s="8"/>
      <c r="F157" s="18"/>
    </row>
    <row r="158" spans="1:7" ht="21" customHeight="1" x14ac:dyDescent="0.25">
      <c r="A158" s="21">
        <v>1</v>
      </c>
      <c r="B158" s="5" t="s">
        <v>100</v>
      </c>
      <c r="C158" s="18"/>
      <c r="D158" s="8"/>
      <c r="F158" s="18"/>
    </row>
    <row r="159" spans="1:7" ht="21" customHeight="1" x14ac:dyDescent="0.25">
      <c r="A159" s="13" t="s">
        <v>70</v>
      </c>
      <c r="B159" s="5" t="s">
        <v>101</v>
      </c>
      <c r="C159" s="18"/>
      <c r="D159" s="8"/>
      <c r="F159" s="18"/>
    </row>
    <row r="160" spans="1:7" ht="21" customHeight="1" x14ac:dyDescent="0.25">
      <c r="A160" s="13"/>
      <c r="B160" s="7" t="s">
        <v>102</v>
      </c>
      <c r="C160" s="18" t="str">
        <f t="shared" ref="C160:C224" si="3">+CONCATENATE(F160,G160)</f>
        <v>1000C</v>
      </c>
      <c r="D160" s="8"/>
      <c r="F160" s="18">
        <v>1000</v>
      </c>
      <c r="G160" s="24" t="s">
        <v>347</v>
      </c>
    </row>
    <row r="161" spans="1:7" ht="21" customHeight="1" x14ac:dyDescent="0.25">
      <c r="A161" s="13"/>
      <c r="B161" s="5" t="s">
        <v>276</v>
      </c>
      <c r="C161" s="18" t="str">
        <f t="shared" si="3"/>
        <v/>
      </c>
      <c r="D161" s="8"/>
      <c r="F161" s="18"/>
    </row>
    <row r="162" spans="1:7" ht="21" customHeight="1" x14ac:dyDescent="0.25">
      <c r="A162" s="13"/>
      <c r="B162" s="7" t="s">
        <v>103</v>
      </c>
      <c r="C162" s="18" t="str">
        <f t="shared" si="3"/>
        <v>1001C</v>
      </c>
      <c r="D162" s="8"/>
      <c r="F162" s="18">
        <v>1001</v>
      </c>
      <c r="G162" s="24" t="s">
        <v>347</v>
      </c>
    </row>
    <row r="163" spans="1:7" ht="21" customHeight="1" x14ac:dyDescent="0.25">
      <c r="A163" s="13"/>
      <c r="B163" s="7" t="s">
        <v>104</v>
      </c>
      <c r="C163" s="18" t="str">
        <f t="shared" si="3"/>
        <v>1002C</v>
      </c>
      <c r="D163" s="8"/>
      <c r="F163" s="18">
        <v>1002</v>
      </c>
      <c r="G163" s="24" t="s">
        <v>347</v>
      </c>
    </row>
    <row r="164" spans="1:7" ht="21" customHeight="1" x14ac:dyDescent="0.25">
      <c r="A164" s="13"/>
      <c r="B164" s="7" t="s">
        <v>105</v>
      </c>
      <c r="C164" s="18" t="str">
        <f t="shared" si="3"/>
        <v>1003C</v>
      </c>
      <c r="D164" s="8"/>
      <c r="F164" s="18">
        <v>1003</v>
      </c>
      <c r="G164" s="24" t="s">
        <v>347</v>
      </c>
    </row>
    <row r="165" spans="1:7" ht="21" customHeight="1" x14ac:dyDescent="0.25">
      <c r="A165" s="13"/>
      <c r="B165" s="7" t="s">
        <v>344</v>
      </c>
      <c r="C165" s="18" t="str">
        <f t="shared" si="3"/>
        <v>1004C</v>
      </c>
      <c r="D165" s="8"/>
      <c r="F165" s="18">
        <v>1004</v>
      </c>
      <c r="G165" s="24" t="s">
        <v>347</v>
      </c>
    </row>
    <row r="166" spans="1:7" ht="21" customHeight="1" x14ac:dyDescent="0.25">
      <c r="A166" s="13"/>
      <c r="B166" s="7" t="s">
        <v>106</v>
      </c>
      <c r="C166" s="18" t="str">
        <f t="shared" si="3"/>
        <v>1005C</v>
      </c>
      <c r="D166" s="8"/>
      <c r="F166" s="18">
        <v>1005</v>
      </c>
      <c r="G166" s="24" t="s">
        <v>347</v>
      </c>
    </row>
    <row r="167" spans="1:7" ht="21" customHeight="1" x14ac:dyDescent="0.25">
      <c r="A167" s="13"/>
      <c r="B167" s="7" t="s">
        <v>107</v>
      </c>
      <c r="C167" s="18" t="str">
        <f t="shared" si="3"/>
        <v>1006C</v>
      </c>
      <c r="D167" s="8"/>
      <c r="F167" s="18">
        <v>1006</v>
      </c>
      <c r="G167" s="24" t="s">
        <v>347</v>
      </c>
    </row>
    <row r="168" spans="1:7" ht="21" customHeight="1" x14ac:dyDescent="0.25">
      <c r="A168" s="13"/>
      <c r="B168" s="7" t="s">
        <v>108</v>
      </c>
      <c r="C168" s="18" t="str">
        <f t="shared" si="3"/>
        <v>1007C</v>
      </c>
      <c r="D168" s="8"/>
      <c r="F168" s="18">
        <v>1007</v>
      </c>
      <c r="G168" s="24" t="s">
        <v>347</v>
      </c>
    </row>
    <row r="169" spans="1:7" ht="21" customHeight="1" x14ac:dyDescent="0.25">
      <c r="A169" s="13"/>
      <c r="B169" s="5" t="s">
        <v>109</v>
      </c>
      <c r="C169" s="18" t="str">
        <f t="shared" si="3"/>
        <v>1008C</v>
      </c>
      <c r="D169" s="8">
        <f>SUM(D162:D168)</f>
        <v>0</v>
      </c>
      <c r="F169" s="18">
        <v>1008</v>
      </c>
      <c r="G169" s="24" t="s">
        <v>347</v>
      </c>
    </row>
    <row r="170" spans="1:7" ht="21" customHeight="1" x14ac:dyDescent="0.25">
      <c r="A170" s="13"/>
      <c r="B170" s="5" t="s">
        <v>110</v>
      </c>
      <c r="C170" s="18" t="str">
        <f t="shared" si="3"/>
        <v>1010C</v>
      </c>
      <c r="D170" s="8">
        <f>D169</f>
        <v>0</v>
      </c>
      <c r="F170" s="18">
        <v>1010</v>
      </c>
      <c r="G170" s="24" t="s">
        <v>347</v>
      </c>
    </row>
    <row r="171" spans="1:7" ht="21" customHeight="1" x14ac:dyDescent="0.25">
      <c r="A171" s="13" t="s">
        <v>11</v>
      </c>
      <c r="B171" s="5" t="s">
        <v>111</v>
      </c>
      <c r="C171" s="18" t="str">
        <f t="shared" si="3"/>
        <v/>
      </c>
      <c r="D171" s="8"/>
      <c r="F171" s="18"/>
    </row>
    <row r="172" spans="1:7" ht="21" customHeight="1" x14ac:dyDescent="0.25">
      <c r="A172" s="13"/>
      <c r="B172" s="7" t="s">
        <v>112</v>
      </c>
      <c r="C172" s="18" t="str">
        <f t="shared" si="3"/>
        <v>1021C</v>
      </c>
      <c r="D172" s="8"/>
      <c r="F172" s="18">
        <v>1021</v>
      </c>
      <c r="G172" s="24" t="s">
        <v>347</v>
      </c>
    </row>
    <row r="173" spans="1:7" ht="21" customHeight="1" x14ac:dyDescent="0.25">
      <c r="A173" s="13"/>
      <c r="B173" s="7" t="s">
        <v>113</v>
      </c>
      <c r="C173" s="18" t="str">
        <f t="shared" si="3"/>
        <v>1022C</v>
      </c>
      <c r="D173" s="8"/>
      <c r="F173" s="18">
        <v>1022</v>
      </c>
      <c r="G173" s="24" t="s">
        <v>347</v>
      </c>
    </row>
    <row r="174" spans="1:7" ht="21" customHeight="1" x14ac:dyDescent="0.25">
      <c r="A174" s="13"/>
      <c r="B174" s="48" t="s">
        <v>434</v>
      </c>
      <c r="C174" s="50" t="str">
        <f t="shared" si="3"/>
        <v>1024C</v>
      </c>
      <c r="D174" s="8"/>
      <c r="F174" s="18">
        <v>1024</v>
      </c>
      <c r="G174" s="24" t="s">
        <v>347</v>
      </c>
    </row>
    <row r="175" spans="1:7" ht="21" customHeight="1" x14ac:dyDescent="0.25">
      <c r="A175" s="13"/>
      <c r="B175" s="7" t="s">
        <v>114</v>
      </c>
      <c r="C175" s="18" t="str">
        <f t="shared" si="3"/>
        <v>1029C</v>
      </c>
      <c r="D175" s="8"/>
      <c r="F175" s="18">
        <v>1029</v>
      </c>
      <c r="G175" s="24" t="s">
        <v>347</v>
      </c>
    </row>
    <row r="176" spans="1:7" ht="21" customHeight="1" x14ac:dyDescent="0.25">
      <c r="A176" s="13"/>
      <c r="B176" s="7" t="s">
        <v>115</v>
      </c>
      <c r="C176" s="18" t="str">
        <f t="shared" si="3"/>
        <v>1027C</v>
      </c>
      <c r="D176" s="8"/>
      <c r="F176" s="18">
        <v>1027</v>
      </c>
      <c r="G176" s="24" t="s">
        <v>347</v>
      </c>
    </row>
    <row r="177" spans="1:7" ht="21" customHeight="1" x14ac:dyDescent="0.25">
      <c r="A177" s="13"/>
      <c r="B177" s="7" t="s">
        <v>116</v>
      </c>
      <c r="C177" s="18" t="str">
        <f t="shared" si="3"/>
        <v>1033C</v>
      </c>
      <c r="D177" s="8"/>
      <c r="F177" s="18">
        <v>1033</v>
      </c>
      <c r="G177" s="24" t="s">
        <v>347</v>
      </c>
    </row>
    <row r="178" spans="1:7" ht="21" customHeight="1" x14ac:dyDescent="0.25">
      <c r="A178" s="13"/>
      <c r="B178" s="7" t="s">
        <v>117</v>
      </c>
      <c r="C178" s="18" t="str">
        <f t="shared" si="3"/>
        <v>1036C</v>
      </c>
      <c r="D178" s="8"/>
      <c r="F178" s="18">
        <v>1036</v>
      </c>
      <c r="G178" s="24" t="s">
        <v>347</v>
      </c>
    </row>
    <row r="179" spans="1:7" ht="21" customHeight="1" x14ac:dyDescent="0.25">
      <c r="A179" s="13"/>
      <c r="B179" s="7" t="s">
        <v>118</v>
      </c>
      <c r="C179" s="18" t="str">
        <f t="shared" si="3"/>
        <v>1028C</v>
      </c>
      <c r="D179" s="8"/>
      <c r="F179" s="18">
        <v>1028</v>
      </c>
      <c r="G179" s="24" t="s">
        <v>347</v>
      </c>
    </row>
    <row r="180" spans="1:7" ht="21" customHeight="1" x14ac:dyDescent="0.25">
      <c r="A180" s="13"/>
      <c r="B180" s="7" t="s">
        <v>119</v>
      </c>
      <c r="C180" s="18" t="str">
        <f t="shared" si="3"/>
        <v>1031C</v>
      </c>
      <c r="D180" s="8"/>
      <c r="F180" s="18">
        <v>1031</v>
      </c>
      <c r="G180" s="24" t="s">
        <v>347</v>
      </c>
    </row>
    <row r="181" spans="1:7" ht="21" customHeight="1" x14ac:dyDescent="0.25">
      <c r="A181" s="13"/>
      <c r="B181" s="48" t="s">
        <v>358</v>
      </c>
      <c r="C181" s="50" t="s">
        <v>426</v>
      </c>
      <c r="D181" s="8"/>
      <c r="F181" s="18"/>
    </row>
    <row r="182" spans="1:7" ht="21" customHeight="1" x14ac:dyDescent="0.25">
      <c r="A182" s="13"/>
      <c r="B182" s="7" t="s">
        <v>120</v>
      </c>
      <c r="C182" s="18" t="str">
        <f t="shared" si="3"/>
        <v>1034C</v>
      </c>
      <c r="D182" s="8"/>
      <c r="F182" s="18">
        <v>1034</v>
      </c>
      <c r="G182" s="24" t="s">
        <v>347</v>
      </c>
    </row>
    <row r="183" spans="1:7" ht="21" customHeight="1" x14ac:dyDescent="0.25">
      <c r="A183" s="13"/>
      <c r="B183" s="5" t="s">
        <v>121</v>
      </c>
      <c r="C183" s="18" t="str">
        <f t="shared" si="3"/>
        <v/>
      </c>
      <c r="D183" s="8"/>
      <c r="F183" s="18"/>
    </row>
    <row r="184" spans="1:7" ht="21" customHeight="1" x14ac:dyDescent="0.25">
      <c r="A184" s="13"/>
      <c r="B184" s="7" t="s">
        <v>295</v>
      </c>
      <c r="C184" s="18" t="str">
        <f t="shared" si="3"/>
        <v>1338C</v>
      </c>
      <c r="D184" s="8"/>
      <c r="F184" s="18">
        <v>1338</v>
      </c>
      <c r="G184" s="24" t="s">
        <v>347</v>
      </c>
    </row>
    <row r="185" spans="1:7" ht="21" customHeight="1" x14ac:dyDescent="0.25">
      <c r="A185" s="13"/>
      <c r="B185" s="7" t="s">
        <v>296</v>
      </c>
      <c r="C185" s="18" t="str">
        <f t="shared" si="3"/>
        <v>1339C</v>
      </c>
      <c r="D185" s="8"/>
      <c r="F185" s="18">
        <v>1339</v>
      </c>
      <c r="G185" s="24" t="s">
        <v>347</v>
      </c>
    </row>
    <row r="186" spans="1:7" ht="21" customHeight="1" x14ac:dyDescent="0.25">
      <c r="A186" s="13"/>
      <c r="B186" s="7" t="s">
        <v>245</v>
      </c>
      <c r="C186" s="18" t="str">
        <f t="shared" si="3"/>
        <v>1477C</v>
      </c>
      <c r="D186" s="8"/>
      <c r="F186" s="18">
        <v>1477</v>
      </c>
      <c r="G186" s="24" t="s">
        <v>347</v>
      </c>
    </row>
    <row r="187" spans="1:7" ht="21" customHeight="1" x14ac:dyDescent="0.25">
      <c r="A187" s="13"/>
      <c r="B187" s="7" t="s">
        <v>122</v>
      </c>
      <c r="C187" s="18" t="str">
        <f t="shared" si="3"/>
        <v>1478C</v>
      </c>
      <c r="D187" s="8"/>
      <c r="F187" s="18">
        <v>1478</v>
      </c>
      <c r="G187" s="24" t="s">
        <v>347</v>
      </c>
    </row>
    <row r="188" spans="1:7" ht="21" customHeight="1" x14ac:dyDescent="0.25">
      <c r="A188" s="13"/>
      <c r="B188" s="7" t="s">
        <v>227</v>
      </c>
      <c r="C188" s="18" t="str">
        <f t="shared" si="3"/>
        <v>1479C</v>
      </c>
      <c r="D188" s="8"/>
      <c r="F188" s="18">
        <v>1479</v>
      </c>
      <c r="G188" s="24" t="s">
        <v>347</v>
      </c>
    </row>
    <row r="189" spans="1:7" ht="21" customHeight="1" x14ac:dyDescent="0.25">
      <c r="A189" s="13"/>
      <c r="B189" s="7" t="s">
        <v>123</v>
      </c>
      <c r="C189" s="18" t="str">
        <f t="shared" si="3"/>
        <v>1480C</v>
      </c>
      <c r="D189" s="8">
        <f>D187+D188</f>
        <v>0</v>
      </c>
      <c r="F189" s="18">
        <v>1480</v>
      </c>
      <c r="G189" s="24" t="s">
        <v>347</v>
      </c>
    </row>
    <row r="190" spans="1:7" ht="21" customHeight="1" x14ac:dyDescent="0.25">
      <c r="A190" s="13"/>
      <c r="B190" s="7" t="s">
        <v>124</v>
      </c>
      <c r="C190" s="18" t="str">
        <f t="shared" si="3"/>
        <v/>
      </c>
      <c r="D190" s="8"/>
      <c r="F190" s="18"/>
    </row>
    <row r="191" spans="1:7" ht="21" customHeight="1" x14ac:dyDescent="0.25">
      <c r="A191" s="13"/>
      <c r="B191" s="7" t="s">
        <v>217</v>
      </c>
      <c r="C191" s="18" t="str">
        <f t="shared" si="3"/>
        <v>1493C</v>
      </c>
      <c r="D191" s="8"/>
      <c r="F191" s="18">
        <v>1493</v>
      </c>
      <c r="G191" s="24" t="s">
        <v>347</v>
      </c>
    </row>
    <row r="192" spans="1:7" ht="21" customHeight="1" x14ac:dyDescent="0.25">
      <c r="A192" s="13"/>
      <c r="B192" s="7" t="s">
        <v>218</v>
      </c>
      <c r="C192" s="18" t="str">
        <f t="shared" si="3"/>
        <v>1494C</v>
      </c>
      <c r="D192" s="8"/>
      <c r="F192" s="18">
        <v>1494</v>
      </c>
      <c r="G192" s="24" t="s">
        <v>347</v>
      </c>
    </row>
    <row r="193" spans="1:7" ht="21" customHeight="1" x14ac:dyDescent="0.25">
      <c r="A193" s="13"/>
      <c r="B193" s="7" t="s">
        <v>125</v>
      </c>
      <c r="C193" s="18" t="str">
        <f t="shared" si="3"/>
        <v>1490C</v>
      </c>
      <c r="D193" s="8">
        <f>D191+D192</f>
        <v>0</v>
      </c>
      <c r="F193" s="18">
        <v>1490</v>
      </c>
      <c r="G193" s="24" t="s">
        <v>347</v>
      </c>
    </row>
    <row r="194" spans="1:7" ht="21" customHeight="1" x14ac:dyDescent="0.25">
      <c r="A194" s="13"/>
      <c r="B194" s="7" t="s">
        <v>246</v>
      </c>
      <c r="C194" s="18" t="str">
        <f t="shared" si="3"/>
        <v>1500C</v>
      </c>
      <c r="D194" s="8">
        <f>D185+D186-D189-D193</f>
        <v>0</v>
      </c>
      <c r="F194" s="18">
        <v>1500</v>
      </c>
      <c r="G194" s="24" t="s">
        <v>347</v>
      </c>
    </row>
    <row r="195" spans="1:7" ht="21" customHeight="1" x14ac:dyDescent="0.25">
      <c r="A195" s="13"/>
      <c r="B195" s="7" t="s">
        <v>126</v>
      </c>
      <c r="C195" s="18" t="str">
        <f t="shared" si="3"/>
        <v>1023C</v>
      </c>
      <c r="D195" s="8"/>
      <c r="F195" s="18">
        <v>1023</v>
      </c>
      <c r="G195" s="24" t="s">
        <v>347</v>
      </c>
    </row>
    <row r="196" spans="1:7" ht="21" customHeight="1" x14ac:dyDescent="0.25">
      <c r="A196" s="13"/>
      <c r="B196" s="7" t="s">
        <v>297</v>
      </c>
      <c r="C196" s="18" t="str">
        <f t="shared" si="3"/>
        <v>1026C</v>
      </c>
      <c r="D196" s="8">
        <f>D184+D194-D195</f>
        <v>0</v>
      </c>
      <c r="F196" s="18">
        <v>1026</v>
      </c>
      <c r="G196" s="24" t="s">
        <v>347</v>
      </c>
    </row>
    <row r="197" spans="1:7" ht="21" customHeight="1" x14ac:dyDescent="0.25">
      <c r="A197" s="13"/>
      <c r="B197" s="5" t="s">
        <v>427</v>
      </c>
      <c r="C197" s="18" t="str">
        <f t="shared" si="3"/>
        <v>1030C</v>
      </c>
      <c r="D197" s="11">
        <f>SUM(D172:D182)+D196+D186</f>
        <v>0</v>
      </c>
      <c r="F197" s="18">
        <v>1030</v>
      </c>
      <c r="G197" s="24" t="s">
        <v>347</v>
      </c>
    </row>
    <row r="198" spans="1:7" ht="21" customHeight="1" x14ac:dyDescent="0.25">
      <c r="A198" s="13"/>
      <c r="B198" s="5" t="s">
        <v>127</v>
      </c>
      <c r="C198" s="18" t="str">
        <f t="shared" si="3"/>
        <v/>
      </c>
      <c r="D198" s="8"/>
      <c r="F198" s="18"/>
    </row>
    <row r="199" spans="1:7" ht="21" customHeight="1" x14ac:dyDescent="0.25">
      <c r="A199" s="13"/>
      <c r="B199" s="7" t="s">
        <v>103</v>
      </c>
      <c r="C199" s="18" t="str">
        <f t="shared" si="3"/>
        <v>1011C</v>
      </c>
      <c r="D199" s="8"/>
      <c r="F199" s="18">
        <v>1011</v>
      </c>
      <c r="G199" s="24" t="s">
        <v>347</v>
      </c>
    </row>
    <row r="200" spans="1:7" ht="21" customHeight="1" x14ac:dyDescent="0.25">
      <c r="A200" s="13"/>
      <c r="B200" s="7" t="s">
        <v>104</v>
      </c>
      <c r="C200" s="18" t="str">
        <f t="shared" si="3"/>
        <v>1012C</v>
      </c>
      <c r="D200" s="8"/>
      <c r="F200" s="18">
        <v>1012</v>
      </c>
      <c r="G200" s="24" t="s">
        <v>347</v>
      </c>
    </row>
    <row r="201" spans="1:7" ht="21" customHeight="1" x14ac:dyDescent="0.25">
      <c r="A201" s="13"/>
      <c r="B201" s="7" t="s">
        <v>128</v>
      </c>
      <c r="C201" s="18" t="str">
        <f t="shared" si="3"/>
        <v>1014C</v>
      </c>
      <c r="D201" s="8"/>
      <c r="F201" s="18">
        <v>1014</v>
      </c>
      <c r="G201" s="24" t="s">
        <v>347</v>
      </c>
    </row>
    <row r="202" spans="1:7" ht="21" customHeight="1" x14ac:dyDescent="0.25">
      <c r="A202" s="13"/>
      <c r="B202" s="7" t="s">
        <v>37</v>
      </c>
      <c r="C202" s="18" t="str">
        <f t="shared" si="3"/>
        <v>1013C</v>
      </c>
      <c r="D202" s="8"/>
      <c r="F202" s="18">
        <v>1013</v>
      </c>
      <c r="G202" s="24" t="s">
        <v>347</v>
      </c>
    </row>
    <row r="203" spans="1:7" ht="21" customHeight="1" x14ac:dyDescent="0.25">
      <c r="A203" s="13"/>
      <c r="B203" s="5" t="s">
        <v>129</v>
      </c>
      <c r="C203" s="18" t="str">
        <f t="shared" si="3"/>
        <v>1020C</v>
      </c>
      <c r="D203" s="8">
        <f>SUM(D199:D202)</f>
        <v>0</v>
      </c>
      <c r="F203" s="13">
        <v>1020</v>
      </c>
      <c r="G203" s="24" t="s">
        <v>347</v>
      </c>
    </row>
    <row r="204" spans="1:7" ht="21" customHeight="1" x14ac:dyDescent="0.25">
      <c r="A204" s="13"/>
      <c r="B204" s="7" t="s">
        <v>130</v>
      </c>
      <c r="C204" s="18" t="str">
        <f t="shared" si="3"/>
        <v>1035C</v>
      </c>
      <c r="D204" s="8"/>
      <c r="F204" s="18">
        <v>1035</v>
      </c>
      <c r="G204" s="24" t="s">
        <v>347</v>
      </c>
    </row>
    <row r="205" spans="1:7" ht="21" customHeight="1" x14ac:dyDescent="0.25">
      <c r="A205" s="13"/>
      <c r="B205" s="7" t="s">
        <v>131</v>
      </c>
      <c r="C205" s="18" t="str">
        <f t="shared" si="3"/>
        <v>3641C</v>
      </c>
      <c r="D205" s="8"/>
      <c r="F205" s="18">
        <v>3641</v>
      </c>
      <c r="G205" s="24" t="s">
        <v>347</v>
      </c>
    </row>
    <row r="206" spans="1:7" ht="21" customHeight="1" x14ac:dyDescent="0.25">
      <c r="A206" s="13"/>
      <c r="B206" s="12" t="s">
        <v>132</v>
      </c>
      <c r="C206" s="18" t="str">
        <f t="shared" si="3"/>
        <v>3645C</v>
      </c>
      <c r="D206" s="8"/>
      <c r="F206" s="18">
        <v>3645</v>
      </c>
      <c r="G206" s="24" t="s">
        <v>347</v>
      </c>
    </row>
    <row r="207" spans="1:7" ht="21" customHeight="1" x14ac:dyDescent="0.25">
      <c r="A207" s="13"/>
      <c r="B207" s="7" t="s">
        <v>133</v>
      </c>
      <c r="C207" s="18" t="str">
        <f t="shared" si="3"/>
        <v>3646C</v>
      </c>
      <c r="D207" s="8"/>
      <c r="F207" s="18">
        <v>3646</v>
      </c>
      <c r="G207" s="24" t="s">
        <v>347</v>
      </c>
    </row>
    <row r="208" spans="1:7" ht="21" customHeight="1" x14ac:dyDescent="0.25">
      <c r="A208" s="13"/>
      <c r="B208" s="7" t="s">
        <v>134</v>
      </c>
      <c r="C208" s="18" t="str">
        <f t="shared" si="3"/>
        <v>3647C</v>
      </c>
      <c r="D208" s="8"/>
      <c r="F208" s="18">
        <v>3647</v>
      </c>
      <c r="G208" s="24" t="s">
        <v>347</v>
      </c>
    </row>
    <row r="209" spans="1:7" ht="21" customHeight="1" x14ac:dyDescent="0.25">
      <c r="A209" s="13"/>
      <c r="B209" s="12" t="s">
        <v>135</v>
      </c>
      <c r="C209" s="18" t="str">
        <f t="shared" si="3"/>
        <v>3648C</v>
      </c>
      <c r="D209" s="8"/>
      <c r="F209" s="18">
        <v>3648</v>
      </c>
      <c r="G209" s="24" t="s">
        <v>347</v>
      </c>
    </row>
    <row r="210" spans="1:7" ht="21" customHeight="1" x14ac:dyDescent="0.25">
      <c r="A210" s="13"/>
      <c r="B210" s="12" t="s">
        <v>136</v>
      </c>
      <c r="C210" s="18" t="str">
        <f t="shared" si="3"/>
        <v>3649C</v>
      </c>
      <c r="D210" s="8"/>
      <c r="F210" s="18">
        <v>3649</v>
      </c>
      <c r="G210" s="24" t="s">
        <v>347</v>
      </c>
    </row>
    <row r="211" spans="1:7" ht="21" customHeight="1" x14ac:dyDescent="0.25">
      <c r="A211" s="13"/>
      <c r="B211" s="5" t="s">
        <v>250</v>
      </c>
      <c r="C211" s="18" t="str">
        <f t="shared" si="3"/>
        <v>3650C</v>
      </c>
      <c r="D211" s="8">
        <f>D203+D197+SUM(D204:D210)</f>
        <v>0</v>
      </c>
      <c r="F211" s="18">
        <v>3650</v>
      </c>
      <c r="G211" s="24" t="s">
        <v>347</v>
      </c>
    </row>
    <row r="212" spans="1:7" ht="21" customHeight="1" x14ac:dyDescent="0.25">
      <c r="A212" s="13" t="s">
        <v>13</v>
      </c>
      <c r="B212" s="51" t="s">
        <v>345</v>
      </c>
      <c r="C212" s="50" t="s">
        <v>428</v>
      </c>
      <c r="D212" s="8"/>
      <c r="F212" s="22" t="s">
        <v>346</v>
      </c>
      <c r="G212" s="24" t="s">
        <v>347</v>
      </c>
    </row>
    <row r="213" spans="1:7" ht="21" customHeight="1" x14ac:dyDescent="0.25">
      <c r="A213" s="21">
        <v>2</v>
      </c>
      <c r="B213" s="5" t="s">
        <v>137</v>
      </c>
      <c r="C213" s="18" t="str">
        <f t="shared" si="3"/>
        <v/>
      </c>
      <c r="D213" s="8"/>
      <c r="F213" s="18"/>
    </row>
    <row r="214" spans="1:7" ht="21" customHeight="1" x14ac:dyDescent="0.25">
      <c r="A214" s="13" t="s">
        <v>70</v>
      </c>
      <c r="B214" s="5" t="s">
        <v>138</v>
      </c>
      <c r="C214" s="18" t="str">
        <f t="shared" si="3"/>
        <v/>
      </c>
      <c r="D214" s="8"/>
      <c r="F214" s="18"/>
    </row>
    <row r="215" spans="1:7" ht="21" customHeight="1" x14ac:dyDescent="0.25">
      <c r="A215" s="13" t="s">
        <v>139</v>
      </c>
      <c r="B215" s="5" t="s">
        <v>140</v>
      </c>
      <c r="C215" s="18" t="str">
        <f t="shared" si="3"/>
        <v/>
      </c>
      <c r="D215" s="8"/>
      <c r="F215" s="18"/>
    </row>
    <row r="216" spans="1:7" ht="21" customHeight="1" x14ac:dyDescent="0.25">
      <c r="A216" s="13"/>
      <c r="B216" s="5" t="s">
        <v>141</v>
      </c>
      <c r="C216" s="18" t="str">
        <f t="shared" si="3"/>
        <v/>
      </c>
      <c r="D216" s="8"/>
      <c r="F216" s="18"/>
    </row>
    <row r="217" spans="1:7" ht="21" customHeight="1" x14ac:dyDescent="0.25">
      <c r="A217" s="13"/>
      <c r="B217" s="7" t="s">
        <v>103</v>
      </c>
      <c r="C217" s="18" t="str">
        <f t="shared" si="3"/>
        <v>1101C</v>
      </c>
      <c r="D217" s="8"/>
      <c r="F217" s="18">
        <v>1101</v>
      </c>
      <c r="G217" s="24" t="s">
        <v>347</v>
      </c>
    </row>
    <row r="218" spans="1:7" ht="21" customHeight="1" x14ac:dyDescent="0.25">
      <c r="A218" s="13"/>
      <c r="B218" s="7" t="s">
        <v>104</v>
      </c>
      <c r="C218" s="18" t="str">
        <f t="shared" si="3"/>
        <v>1102C</v>
      </c>
      <c r="D218" s="8"/>
      <c r="F218" s="18">
        <v>1102</v>
      </c>
      <c r="G218" s="24" t="s">
        <v>347</v>
      </c>
    </row>
    <row r="219" spans="1:7" ht="21" customHeight="1" x14ac:dyDescent="0.25">
      <c r="A219" s="13"/>
      <c r="B219" s="7" t="s">
        <v>142</v>
      </c>
      <c r="C219" s="18" t="str">
        <f t="shared" si="3"/>
        <v>1108C</v>
      </c>
      <c r="D219" s="8"/>
      <c r="F219" s="18">
        <v>1108</v>
      </c>
      <c r="G219" s="24" t="s">
        <v>347</v>
      </c>
    </row>
    <row r="220" spans="1:7" ht="21" customHeight="1" x14ac:dyDescent="0.25">
      <c r="A220" s="13"/>
      <c r="B220" s="7" t="s">
        <v>143</v>
      </c>
      <c r="C220" s="18" t="str">
        <f t="shared" si="3"/>
        <v/>
      </c>
      <c r="D220" s="8"/>
      <c r="F220" s="18"/>
    </row>
    <row r="221" spans="1:7" ht="21" customHeight="1" x14ac:dyDescent="0.25">
      <c r="A221" s="13"/>
      <c r="B221" s="7" t="s">
        <v>144</v>
      </c>
      <c r="C221" s="18" t="str">
        <f t="shared" si="3"/>
        <v>1044C</v>
      </c>
      <c r="D221" s="8"/>
      <c r="F221" s="18">
        <v>1044</v>
      </c>
      <c r="G221" s="24" t="s">
        <v>347</v>
      </c>
    </row>
    <row r="222" spans="1:7" ht="21" customHeight="1" x14ac:dyDescent="0.25">
      <c r="A222" s="13"/>
      <c r="B222" s="7" t="s">
        <v>145</v>
      </c>
      <c r="C222" s="18" t="str">
        <f t="shared" si="3"/>
        <v>1109C</v>
      </c>
      <c r="D222" s="8"/>
      <c r="F222" s="18">
        <v>1109</v>
      </c>
      <c r="G222" s="24" t="s">
        <v>347</v>
      </c>
    </row>
    <row r="223" spans="1:7" ht="21" customHeight="1" x14ac:dyDescent="0.25">
      <c r="A223" s="13"/>
      <c r="B223" s="7" t="s">
        <v>146</v>
      </c>
      <c r="C223" s="18" t="str">
        <f t="shared" si="3"/>
        <v>1114C</v>
      </c>
      <c r="D223" s="8"/>
      <c r="F223" s="18">
        <v>1114</v>
      </c>
      <c r="G223" s="24" t="s">
        <v>347</v>
      </c>
    </row>
    <row r="224" spans="1:7" ht="21" customHeight="1" x14ac:dyDescent="0.25">
      <c r="A224" s="13"/>
      <c r="B224" s="5" t="s">
        <v>147</v>
      </c>
      <c r="C224" s="18" t="str">
        <f t="shared" si="3"/>
        <v/>
      </c>
      <c r="D224" s="8"/>
      <c r="F224" s="18"/>
    </row>
    <row r="225" spans="1:7" ht="21" customHeight="1" x14ac:dyDescent="0.25">
      <c r="A225" s="13"/>
      <c r="B225" s="7" t="s">
        <v>148</v>
      </c>
      <c r="C225" s="18" t="str">
        <f t="shared" ref="C225:C292" si="4">+CONCATENATE(F225,G225)</f>
        <v>1103C</v>
      </c>
      <c r="D225" s="8"/>
      <c r="F225" s="18">
        <v>1103</v>
      </c>
      <c r="G225" s="24" t="s">
        <v>347</v>
      </c>
    </row>
    <row r="226" spans="1:7" ht="21" customHeight="1" x14ac:dyDescent="0.25">
      <c r="A226" s="13"/>
      <c r="B226" s="7" t="s">
        <v>54</v>
      </c>
      <c r="C226" s="18" t="str">
        <f t="shared" si="4"/>
        <v>1104C</v>
      </c>
      <c r="D226" s="8"/>
      <c r="F226" s="18">
        <v>1104</v>
      </c>
      <c r="G226" s="24" t="s">
        <v>347</v>
      </c>
    </row>
    <row r="227" spans="1:7" ht="21" customHeight="1" x14ac:dyDescent="0.25">
      <c r="A227" s="13"/>
      <c r="B227" s="7" t="s">
        <v>149</v>
      </c>
      <c r="C227" s="18" t="str">
        <f t="shared" si="4"/>
        <v>1111C</v>
      </c>
      <c r="D227" s="8"/>
      <c r="F227" s="18">
        <v>1111</v>
      </c>
      <c r="G227" s="24" t="s">
        <v>347</v>
      </c>
    </row>
    <row r="228" spans="1:7" ht="21" customHeight="1" x14ac:dyDescent="0.25">
      <c r="A228" s="13"/>
      <c r="B228" s="7" t="s">
        <v>56</v>
      </c>
      <c r="C228" s="18" t="str">
        <f t="shared" si="4"/>
        <v>1009C</v>
      </c>
      <c r="D228" s="8"/>
      <c r="F228" s="18">
        <v>1009</v>
      </c>
      <c r="G228" s="24" t="s">
        <v>347</v>
      </c>
    </row>
    <row r="229" spans="1:7" ht="21" customHeight="1" x14ac:dyDescent="0.25">
      <c r="A229" s="13"/>
      <c r="B229" s="7" t="s">
        <v>66</v>
      </c>
      <c r="C229" s="18" t="str">
        <f t="shared" si="4"/>
        <v>1105C</v>
      </c>
      <c r="D229" s="8"/>
      <c r="F229" s="18">
        <v>1105</v>
      </c>
      <c r="G229" s="24" t="s">
        <v>347</v>
      </c>
    </row>
    <row r="230" spans="1:7" ht="21" customHeight="1" x14ac:dyDescent="0.25">
      <c r="A230" s="13"/>
      <c r="B230" s="7" t="s">
        <v>150</v>
      </c>
      <c r="C230" s="18" t="str">
        <f t="shared" si="4"/>
        <v>1106C</v>
      </c>
      <c r="D230" s="8"/>
      <c r="F230" s="18">
        <v>1106</v>
      </c>
      <c r="G230" s="24" t="s">
        <v>347</v>
      </c>
    </row>
    <row r="231" spans="1:7" ht="33" x14ac:dyDescent="0.25">
      <c r="A231" s="13"/>
      <c r="B231" s="7" t="s">
        <v>279</v>
      </c>
      <c r="C231" s="18" t="str">
        <f t="shared" si="4"/>
        <v>1107C</v>
      </c>
      <c r="D231" s="8"/>
      <c r="F231" s="18">
        <v>1107</v>
      </c>
      <c r="G231" s="24" t="s">
        <v>347</v>
      </c>
    </row>
    <row r="232" spans="1:7" ht="21" customHeight="1" x14ac:dyDescent="0.25">
      <c r="A232" s="13"/>
      <c r="B232" s="5" t="s">
        <v>151</v>
      </c>
      <c r="C232" s="18" t="str">
        <f t="shared" si="4"/>
        <v>1110C</v>
      </c>
      <c r="D232" s="8">
        <f>SUM(D217:D231)</f>
        <v>0</v>
      </c>
      <c r="F232" s="18">
        <v>1110</v>
      </c>
      <c r="G232" s="24" t="s">
        <v>347</v>
      </c>
    </row>
    <row r="233" spans="1:7" ht="21" customHeight="1" x14ac:dyDescent="0.25">
      <c r="A233" s="13"/>
      <c r="B233" s="5" t="s">
        <v>152</v>
      </c>
      <c r="C233" s="18" t="str">
        <f t="shared" si="4"/>
        <v/>
      </c>
      <c r="D233" s="8"/>
      <c r="F233" s="18"/>
    </row>
    <row r="234" spans="1:7" ht="21" customHeight="1" x14ac:dyDescent="0.25">
      <c r="A234" s="13"/>
      <c r="B234" s="7" t="s">
        <v>103</v>
      </c>
      <c r="C234" s="18" t="str">
        <f t="shared" si="4"/>
        <v>1062C</v>
      </c>
      <c r="D234" s="8"/>
      <c r="F234" s="18">
        <v>1062</v>
      </c>
      <c r="G234" s="24" t="s">
        <v>347</v>
      </c>
    </row>
    <row r="235" spans="1:7" ht="21" customHeight="1" x14ac:dyDescent="0.25">
      <c r="A235" s="13"/>
      <c r="B235" s="7" t="s">
        <v>104</v>
      </c>
      <c r="C235" s="18" t="str">
        <f t="shared" si="4"/>
        <v>1063C</v>
      </c>
      <c r="D235" s="8"/>
      <c r="F235" s="18">
        <v>1063</v>
      </c>
      <c r="G235" s="24" t="s">
        <v>347</v>
      </c>
    </row>
    <row r="236" spans="1:7" ht="21" customHeight="1" x14ac:dyDescent="0.25">
      <c r="A236" s="13"/>
      <c r="B236" s="7" t="s">
        <v>142</v>
      </c>
      <c r="C236" s="18" t="str">
        <f t="shared" si="4"/>
        <v>1068C</v>
      </c>
      <c r="D236" s="8"/>
      <c r="F236" s="18">
        <v>1068</v>
      </c>
      <c r="G236" s="24" t="s">
        <v>347</v>
      </c>
    </row>
    <row r="237" spans="1:7" ht="21" customHeight="1" x14ac:dyDescent="0.25">
      <c r="A237" s="13"/>
      <c r="B237" s="5" t="s">
        <v>143</v>
      </c>
      <c r="C237" s="18" t="str">
        <f t="shared" si="4"/>
        <v/>
      </c>
      <c r="D237" s="8"/>
      <c r="F237" s="18"/>
    </row>
    <row r="238" spans="1:7" ht="21" customHeight="1" x14ac:dyDescent="0.25">
      <c r="A238" s="13"/>
      <c r="B238" s="7" t="s">
        <v>144</v>
      </c>
      <c r="C238" s="18" t="str">
        <f t="shared" si="4"/>
        <v>1061C</v>
      </c>
      <c r="D238" s="8"/>
      <c r="F238" s="18">
        <v>1061</v>
      </c>
      <c r="G238" s="24" t="s">
        <v>347</v>
      </c>
    </row>
    <row r="239" spans="1:7" ht="21" customHeight="1" x14ac:dyDescent="0.25">
      <c r="A239" s="13"/>
      <c r="B239" s="7" t="s">
        <v>145</v>
      </c>
      <c r="C239" s="18" t="str">
        <f t="shared" si="4"/>
        <v>1069C</v>
      </c>
      <c r="D239" s="8"/>
      <c r="F239" s="18">
        <v>1069</v>
      </c>
      <c r="G239" s="24" t="s">
        <v>347</v>
      </c>
    </row>
    <row r="240" spans="1:7" ht="21" customHeight="1" x14ac:dyDescent="0.25">
      <c r="A240" s="13"/>
      <c r="B240" s="7" t="s">
        <v>153</v>
      </c>
      <c r="C240" s="18" t="str">
        <f t="shared" si="4"/>
        <v>1115C</v>
      </c>
      <c r="D240" s="8"/>
      <c r="F240" s="18">
        <v>1115</v>
      </c>
      <c r="G240" s="24" t="s">
        <v>347</v>
      </c>
    </row>
    <row r="241" spans="1:7" ht="21" customHeight="1" x14ac:dyDescent="0.25">
      <c r="A241" s="13"/>
      <c r="B241" s="5" t="s">
        <v>154</v>
      </c>
      <c r="C241" s="18" t="str">
        <f t="shared" si="4"/>
        <v/>
      </c>
      <c r="D241" s="8"/>
      <c r="F241" s="18"/>
    </row>
    <row r="242" spans="1:7" ht="21" customHeight="1" x14ac:dyDescent="0.25">
      <c r="A242" s="13"/>
      <c r="B242" s="7" t="s">
        <v>148</v>
      </c>
      <c r="C242" s="18" t="str">
        <f t="shared" si="4"/>
        <v>1084C</v>
      </c>
      <c r="D242" s="8"/>
      <c r="F242" s="18">
        <v>1084</v>
      </c>
      <c r="G242" s="24" t="s">
        <v>347</v>
      </c>
    </row>
    <row r="243" spans="1:7" ht="21" customHeight="1" x14ac:dyDescent="0.25">
      <c r="A243" s="13"/>
      <c r="B243" s="7" t="s">
        <v>54</v>
      </c>
      <c r="C243" s="18" t="str">
        <f t="shared" si="4"/>
        <v>1085C</v>
      </c>
      <c r="D243" s="8"/>
      <c r="F243" s="18">
        <v>1085</v>
      </c>
      <c r="G243" s="24" t="s">
        <v>347</v>
      </c>
    </row>
    <row r="244" spans="1:7" ht="21" customHeight="1" x14ac:dyDescent="0.25">
      <c r="A244" s="13"/>
      <c r="B244" s="7" t="s">
        <v>55</v>
      </c>
      <c r="C244" s="18" t="str">
        <f t="shared" si="4"/>
        <v>1070C</v>
      </c>
      <c r="D244" s="8"/>
      <c r="F244" s="18">
        <v>1070</v>
      </c>
      <c r="G244" s="24" t="s">
        <v>347</v>
      </c>
    </row>
    <row r="245" spans="1:7" ht="21" customHeight="1" x14ac:dyDescent="0.25">
      <c r="A245" s="13"/>
      <c r="B245" s="7" t="s">
        <v>56</v>
      </c>
      <c r="C245" s="18" t="str">
        <f t="shared" si="4"/>
        <v>1071C</v>
      </c>
      <c r="D245" s="8"/>
      <c r="F245" s="18">
        <v>1071</v>
      </c>
      <c r="G245" s="24" t="s">
        <v>347</v>
      </c>
    </row>
    <row r="246" spans="1:7" ht="21" customHeight="1" x14ac:dyDescent="0.25">
      <c r="A246" s="13"/>
      <c r="B246" s="7" t="s">
        <v>66</v>
      </c>
      <c r="C246" s="18" t="str">
        <f t="shared" si="4"/>
        <v>1066C</v>
      </c>
      <c r="D246" s="8"/>
      <c r="F246" s="18">
        <v>1066</v>
      </c>
      <c r="G246" s="24" t="s">
        <v>347</v>
      </c>
    </row>
    <row r="247" spans="1:7" ht="21" customHeight="1" x14ac:dyDescent="0.25">
      <c r="A247" s="13"/>
      <c r="B247" s="7" t="s">
        <v>155</v>
      </c>
      <c r="C247" s="18" t="str">
        <f t="shared" si="4"/>
        <v>1067C</v>
      </c>
      <c r="D247" s="8"/>
      <c r="F247" s="18">
        <v>1067</v>
      </c>
      <c r="G247" s="24" t="s">
        <v>347</v>
      </c>
    </row>
    <row r="248" spans="1:7" ht="33" x14ac:dyDescent="0.25">
      <c r="A248" s="13"/>
      <c r="B248" s="7" t="s">
        <v>435</v>
      </c>
      <c r="C248" s="18" t="str">
        <f t="shared" si="4"/>
        <v>1064C</v>
      </c>
      <c r="D248" s="8"/>
      <c r="F248" s="18">
        <v>1064</v>
      </c>
      <c r="G248" s="24" t="s">
        <v>347</v>
      </c>
    </row>
    <row r="249" spans="1:7" ht="21" customHeight="1" x14ac:dyDescent="0.25">
      <c r="A249" s="13"/>
      <c r="B249" s="5" t="s">
        <v>228</v>
      </c>
      <c r="C249" s="18" t="str">
        <f t="shared" si="4"/>
        <v>1065C</v>
      </c>
      <c r="D249" s="8">
        <f>SUM(D234:D248)</f>
        <v>0</v>
      </c>
      <c r="F249" s="18">
        <v>1065</v>
      </c>
      <c r="G249" s="24" t="s">
        <v>347</v>
      </c>
    </row>
    <row r="250" spans="1:7" ht="21" customHeight="1" x14ac:dyDescent="0.25">
      <c r="A250" s="13"/>
      <c r="B250" s="51" t="s">
        <v>436</v>
      </c>
      <c r="C250" s="50" t="s">
        <v>444</v>
      </c>
      <c r="D250" s="8"/>
      <c r="F250" s="18"/>
    </row>
    <row r="251" spans="1:7" ht="21" customHeight="1" x14ac:dyDescent="0.25">
      <c r="F251" s="18">
        <v>1083</v>
      </c>
      <c r="G251" s="24" t="s">
        <v>347</v>
      </c>
    </row>
    <row r="252" spans="1:7" ht="21" customHeight="1" x14ac:dyDescent="0.25">
      <c r="A252" s="13"/>
      <c r="B252" s="51" t="s">
        <v>437</v>
      </c>
      <c r="C252" s="50" t="s">
        <v>445</v>
      </c>
      <c r="D252" s="8"/>
      <c r="F252" s="18"/>
    </row>
    <row r="253" spans="1:7" ht="21" customHeight="1" x14ac:dyDescent="0.25">
      <c r="A253" s="13"/>
      <c r="B253" s="51" t="s">
        <v>438</v>
      </c>
      <c r="C253" s="50" t="s">
        <v>446</v>
      </c>
      <c r="D253" s="8"/>
      <c r="F253" s="18"/>
    </row>
    <row r="254" spans="1:7" ht="21" customHeight="1" x14ac:dyDescent="0.25">
      <c r="A254" s="13" t="s">
        <v>156</v>
      </c>
      <c r="B254" s="51" t="s">
        <v>538</v>
      </c>
      <c r="C254" s="50" t="str">
        <f>+CONCATENATE(F251,G251)</f>
        <v>1083C</v>
      </c>
      <c r="D254" s="8">
        <f>+D252+D253</f>
        <v>0</v>
      </c>
      <c r="F254" s="18"/>
    </row>
    <row r="255" spans="1:7" ht="21" customHeight="1" x14ac:dyDescent="0.25">
      <c r="A255" s="13" t="s">
        <v>157</v>
      </c>
      <c r="B255" s="51" t="s">
        <v>158</v>
      </c>
      <c r="C255" s="50" t="str">
        <f t="shared" si="4"/>
        <v>1125C</v>
      </c>
      <c r="D255" s="8"/>
      <c r="F255" s="18">
        <v>1125</v>
      </c>
      <c r="G255" s="24" t="s">
        <v>347</v>
      </c>
    </row>
    <row r="256" spans="1:7" ht="21" customHeight="1" x14ac:dyDescent="0.25">
      <c r="A256" s="13" t="s">
        <v>11</v>
      </c>
      <c r="B256" s="51" t="s">
        <v>159</v>
      </c>
      <c r="C256" s="50" t="str">
        <f t="shared" si="4"/>
        <v/>
      </c>
      <c r="D256" s="8"/>
      <c r="F256" s="18"/>
    </row>
    <row r="257" spans="1:7" ht="21" customHeight="1" x14ac:dyDescent="0.25">
      <c r="A257" s="13"/>
      <c r="B257" s="48" t="s">
        <v>160</v>
      </c>
      <c r="C257" s="50" t="str">
        <f t="shared" si="4"/>
        <v>1117C</v>
      </c>
      <c r="D257" s="8"/>
      <c r="F257" s="18">
        <v>1117</v>
      </c>
      <c r="G257" s="24" t="s">
        <v>347</v>
      </c>
    </row>
    <row r="258" spans="1:7" ht="21" customHeight="1" x14ac:dyDescent="0.25">
      <c r="A258" s="13"/>
      <c r="B258" s="48" t="s">
        <v>161</v>
      </c>
      <c r="C258" s="50" t="str">
        <f t="shared" si="4"/>
        <v>1118C</v>
      </c>
      <c r="D258" s="8"/>
      <c r="F258" s="18">
        <v>1118</v>
      </c>
      <c r="G258" s="24" t="s">
        <v>347</v>
      </c>
    </row>
    <row r="259" spans="1:7" ht="21" customHeight="1" x14ac:dyDescent="0.25">
      <c r="A259" s="13"/>
      <c r="B259" s="51" t="s">
        <v>226</v>
      </c>
      <c r="C259" s="50" t="str">
        <f t="shared" si="4"/>
        <v>1119C</v>
      </c>
      <c r="D259" s="8">
        <f>D257+D258</f>
        <v>0</v>
      </c>
      <c r="F259" s="18">
        <v>1119</v>
      </c>
      <c r="G259" s="24" t="s">
        <v>347</v>
      </c>
    </row>
    <row r="260" spans="1:7" ht="21" customHeight="1" x14ac:dyDescent="0.25">
      <c r="A260" s="13" t="s">
        <v>13</v>
      </c>
      <c r="B260" s="51" t="s">
        <v>162</v>
      </c>
      <c r="C260" s="50" t="str">
        <f t="shared" si="4"/>
        <v>1080C</v>
      </c>
      <c r="D260" s="8"/>
      <c r="F260" s="18">
        <v>1080</v>
      </c>
      <c r="G260" s="24" t="s">
        <v>347</v>
      </c>
    </row>
    <row r="261" spans="1:7" ht="21" customHeight="1" x14ac:dyDescent="0.25">
      <c r="A261" s="13" t="s">
        <v>16</v>
      </c>
      <c r="B261" s="51" t="s">
        <v>163</v>
      </c>
      <c r="C261" s="50" t="str">
        <f t="shared" si="4"/>
        <v>1086C</v>
      </c>
      <c r="D261" s="8"/>
      <c r="F261" s="18">
        <v>1086</v>
      </c>
      <c r="G261" s="24" t="s">
        <v>347</v>
      </c>
    </row>
    <row r="262" spans="1:7" ht="21" customHeight="1" x14ac:dyDescent="0.25">
      <c r="A262" s="13"/>
      <c r="B262" s="51" t="s">
        <v>447</v>
      </c>
      <c r="C262" s="50" t="str">
        <f t="shared" si="4"/>
        <v>1025C</v>
      </c>
      <c r="D262" s="8">
        <f>D261+D260+D259+D255+D254+D249+D232+D250</f>
        <v>0</v>
      </c>
      <c r="F262" s="18">
        <v>1025</v>
      </c>
      <c r="G262" s="24" t="s">
        <v>347</v>
      </c>
    </row>
    <row r="263" spans="1:7" ht="21" customHeight="1" x14ac:dyDescent="0.25">
      <c r="A263" s="21">
        <v>3</v>
      </c>
      <c r="B263" s="51" t="s">
        <v>164</v>
      </c>
      <c r="C263" s="50" t="str">
        <f t="shared" si="4"/>
        <v/>
      </c>
      <c r="D263" s="8"/>
      <c r="F263" s="18"/>
    </row>
    <row r="264" spans="1:7" ht="21" customHeight="1" x14ac:dyDescent="0.25">
      <c r="A264" s="13" t="s">
        <v>70</v>
      </c>
      <c r="B264" s="5" t="s">
        <v>138</v>
      </c>
      <c r="C264" s="18" t="str">
        <f t="shared" si="4"/>
        <v/>
      </c>
      <c r="D264" s="8"/>
      <c r="F264" s="18"/>
    </row>
    <row r="265" spans="1:7" ht="21" customHeight="1" x14ac:dyDescent="0.25">
      <c r="A265" s="13" t="s">
        <v>139</v>
      </c>
      <c r="B265" s="5" t="s">
        <v>165</v>
      </c>
      <c r="C265" s="18" t="str">
        <f t="shared" si="4"/>
        <v/>
      </c>
      <c r="D265" s="8"/>
      <c r="F265" s="18"/>
    </row>
    <row r="266" spans="1:7" ht="21" customHeight="1" x14ac:dyDescent="0.25">
      <c r="A266" s="13"/>
      <c r="B266" s="7" t="s">
        <v>103</v>
      </c>
      <c r="C266" s="18" t="str">
        <f t="shared" si="4"/>
        <v>1091C</v>
      </c>
      <c r="D266" s="8"/>
      <c r="F266" s="18">
        <v>1091</v>
      </c>
      <c r="G266" s="24" t="s">
        <v>347</v>
      </c>
    </row>
    <row r="267" spans="1:7" ht="21" customHeight="1" x14ac:dyDescent="0.25">
      <c r="A267" s="13"/>
      <c r="B267" s="7" t="s">
        <v>104</v>
      </c>
      <c r="C267" s="18" t="str">
        <f t="shared" si="4"/>
        <v>1092C</v>
      </c>
      <c r="D267" s="8"/>
      <c r="F267" s="18">
        <v>1092</v>
      </c>
      <c r="G267" s="24" t="s">
        <v>347</v>
      </c>
    </row>
    <row r="268" spans="1:7" ht="21" customHeight="1" x14ac:dyDescent="0.25">
      <c r="A268" s="13"/>
      <c r="B268" s="7" t="s">
        <v>166</v>
      </c>
      <c r="C268" s="18"/>
      <c r="D268" s="8"/>
      <c r="F268" s="18"/>
      <c r="G268" s="24" t="s">
        <v>347</v>
      </c>
    </row>
    <row r="269" spans="1:7" ht="21" customHeight="1" x14ac:dyDescent="0.25">
      <c r="A269" s="13"/>
      <c r="B269" s="7" t="s">
        <v>167</v>
      </c>
      <c r="C269" s="18" t="str">
        <f t="shared" si="4"/>
        <v>1043C</v>
      </c>
      <c r="D269" s="8"/>
      <c r="F269" s="18">
        <v>1043</v>
      </c>
      <c r="G269" s="24" t="s">
        <v>347</v>
      </c>
    </row>
    <row r="270" spans="1:7" ht="21" customHeight="1" x14ac:dyDescent="0.25">
      <c r="A270" s="13"/>
      <c r="B270" s="7" t="s">
        <v>145</v>
      </c>
      <c r="C270" s="18" t="str">
        <f t="shared" si="4"/>
        <v>1042C</v>
      </c>
      <c r="D270" s="8"/>
      <c r="F270" s="18">
        <v>1042</v>
      </c>
      <c r="G270" s="24" t="s">
        <v>347</v>
      </c>
    </row>
    <row r="271" spans="1:7" ht="21" customHeight="1" x14ac:dyDescent="0.25">
      <c r="A271" s="13"/>
      <c r="B271" s="7" t="s">
        <v>153</v>
      </c>
      <c r="C271" s="18" t="str">
        <f t="shared" si="4"/>
        <v>1116C</v>
      </c>
      <c r="D271" s="8"/>
      <c r="F271" s="18">
        <v>1116</v>
      </c>
      <c r="G271" s="24" t="s">
        <v>347</v>
      </c>
    </row>
    <row r="272" spans="1:7" ht="21" customHeight="1" x14ac:dyDescent="0.25">
      <c r="A272" s="13"/>
      <c r="B272" s="14" t="s">
        <v>168</v>
      </c>
      <c r="C272" s="18"/>
      <c r="D272" s="8"/>
      <c r="F272" s="18"/>
      <c r="G272" s="24" t="s">
        <v>347</v>
      </c>
    </row>
    <row r="273" spans="1:7" ht="21" customHeight="1" x14ac:dyDescent="0.25">
      <c r="A273" s="13"/>
      <c r="B273" s="7" t="s">
        <v>148</v>
      </c>
      <c r="C273" s="18" t="str">
        <f t="shared" si="4"/>
        <v>1093C</v>
      </c>
      <c r="D273" s="8"/>
      <c r="F273" s="18">
        <v>1093</v>
      </c>
      <c r="G273" s="24" t="s">
        <v>347</v>
      </c>
    </row>
    <row r="274" spans="1:7" ht="21" customHeight="1" x14ac:dyDescent="0.25">
      <c r="A274" s="13"/>
      <c r="B274" s="7" t="s">
        <v>54</v>
      </c>
      <c r="C274" s="18" t="str">
        <f t="shared" si="4"/>
        <v>1094C</v>
      </c>
      <c r="D274" s="8"/>
      <c r="F274" s="18">
        <v>1094</v>
      </c>
      <c r="G274" s="24" t="s">
        <v>347</v>
      </c>
    </row>
    <row r="275" spans="1:7" ht="21" customHeight="1" x14ac:dyDescent="0.25">
      <c r="A275" s="13"/>
      <c r="B275" s="7" t="s">
        <v>169</v>
      </c>
      <c r="C275" s="18" t="str">
        <f t="shared" si="4"/>
        <v>1098C</v>
      </c>
      <c r="D275" s="8"/>
      <c r="F275" s="18">
        <v>1098</v>
      </c>
      <c r="G275" s="24" t="s">
        <v>347</v>
      </c>
    </row>
    <row r="276" spans="1:7" ht="21" customHeight="1" x14ac:dyDescent="0.25">
      <c r="A276" s="13"/>
      <c r="B276" s="7" t="s">
        <v>56</v>
      </c>
      <c r="C276" s="18" t="str">
        <f t="shared" si="4"/>
        <v>1121C</v>
      </c>
      <c r="D276" s="8"/>
      <c r="F276" s="18">
        <v>1121</v>
      </c>
      <c r="G276" s="24" t="s">
        <v>347</v>
      </c>
    </row>
    <row r="277" spans="1:7" ht="21" customHeight="1" x14ac:dyDescent="0.25">
      <c r="A277" s="13"/>
      <c r="B277" s="7" t="s">
        <v>170</v>
      </c>
      <c r="C277" s="18" t="str">
        <f t="shared" si="4"/>
        <v>1095C</v>
      </c>
      <c r="D277" s="8"/>
      <c r="F277" s="18">
        <v>1095</v>
      </c>
      <c r="G277" s="24" t="s">
        <v>347</v>
      </c>
    </row>
    <row r="278" spans="1:7" ht="21" customHeight="1" x14ac:dyDescent="0.25">
      <c r="A278" s="13"/>
      <c r="B278" s="7" t="s">
        <v>171</v>
      </c>
      <c r="C278" s="18" t="str">
        <f t="shared" si="4"/>
        <v>1096C</v>
      </c>
      <c r="D278" s="8"/>
      <c r="F278" s="18">
        <v>1096</v>
      </c>
      <c r="G278" s="24" t="s">
        <v>347</v>
      </c>
    </row>
    <row r="279" spans="1:7" ht="33" x14ac:dyDescent="0.25">
      <c r="A279" s="13"/>
      <c r="B279" s="7" t="s">
        <v>278</v>
      </c>
      <c r="C279" s="18" t="str">
        <f t="shared" si="4"/>
        <v>1097C</v>
      </c>
      <c r="D279" s="8"/>
      <c r="F279" s="18">
        <v>1097</v>
      </c>
      <c r="G279" s="24" t="s">
        <v>347</v>
      </c>
    </row>
    <row r="280" spans="1:7" ht="21" customHeight="1" x14ac:dyDescent="0.25">
      <c r="A280" s="13"/>
      <c r="B280" s="5" t="s">
        <v>172</v>
      </c>
      <c r="C280" s="18" t="str">
        <f t="shared" si="4"/>
        <v>1099C</v>
      </c>
      <c r="D280" s="8">
        <f>SUM(D266:D279)</f>
        <v>0</v>
      </c>
      <c r="F280" s="18">
        <v>1099</v>
      </c>
      <c r="G280" s="24" t="s">
        <v>347</v>
      </c>
    </row>
    <row r="281" spans="1:7" ht="21" customHeight="1" x14ac:dyDescent="0.25">
      <c r="A281" s="13" t="s">
        <v>156</v>
      </c>
      <c r="B281" s="5" t="s">
        <v>173</v>
      </c>
      <c r="C281" s="18"/>
      <c r="D281" s="8"/>
      <c r="F281" s="18"/>
      <c r="G281" s="24" t="s">
        <v>347</v>
      </c>
    </row>
    <row r="282" spans="1:7" ht="21" customHeight="1" x14ac:dyDescent="0.25">
      <c r="A282" s="13"/>
      <c r="B282" s="7" t="s">
        <v>103</v>
      </c>
      <c r="C282" s="18" t="str">
        <f t="shared" si="4"/>
        <v>1055C</v>
      </c>
      <c r="D282" s="8"/>
      <c r="F282" s="18">
        <v>1055</v>
      </c>
      <c r="G282" s="24" t="s">
        <v>347</v>
      </c>
    </row>
    <row r="283" spans="1:7" ht="21" customHeight="1" x14ac:dyDescent="0.25">
      <c r="A283" s="13"/>
      <c r="B283" s="7" t="s">
        <v>104</v>
      </c>
      <c r="C283" s="18" t="str">
        <f t="shared" si="4"/>
        <v>1056C</v>
      </c>
      <c r="D283" s="8"/>
      <c r="F283" s="18">
        <v>1056</v>
      </c>
      <c r="G283" s="24" t="s">
        <v>347</v>
      </c>
    </row>
    <row r="284" spans="1:7" ht="21" customHeight="1" x14ac:dyDescent="0.25">
      <c r="A284" s="13"/>
      <c r="B284" s="7" t="s">
        <v>174</v>
      </c>
      <c r="C284" s="18"/>
      <c r="D284" s="8"/>
      <c r="F284" s="18"/>
      <c r="G284" s="24" t="s">
        <v>347</v>
      </c>
    </row>
    <row r="285" spans="1:7" ht="21" customHeight="1" x14ac:dyDescent="0.25">
      <c r="A285" s="13"/>
      <c r="B285" s="7" t="s">
        <v>144</v>
      </c>
      <c r="C285" s="18" t="str">
        <f t="shared" si="4"/>
        <v>1054C</v>
      </c>
      <c r="D285" s="8"/>
      <c r="F285" s="18">
        <v>1054</v>
      </c>
      <c r="G285" s="24" t="s">
        <v>347</v>
      </c>
    </row>
    <row r="286" spans="1:7" ht="21" customHeight="1" x14ac:dyDescent="0.25">
      <c r="A286" s="13"/>
      <c r="B286" s="7" t="s">
        <v>145</v>
      </c>
      <c r="C286" s="18" t="str">
        <f t="shared" si="4"/>
        <v>1052C</v>
      </c>
      <c r="D286" s="8"/>
      <c r="F286" s="18">
        <v>1052</v>
      </c>
      <c r="G286" s="24" t="s">
        <v>347</v>
      </c>
    </row>
    <row r="287" spans="1:7" ht="21" customHeight="1" x14ac:dyDescent="0.25">
      <c r="A287" s="13"/>
      <c r="B287" s="7" t="s">
        <v>153</v>
      </c>
      <c r="C287" s="18" t="str">
        <f t="shared" si="4"/>
        <v>1053C</v>
      </c>
      <c r="D287" s="8"/>
      <c r="F287" s="18">
        <v>1053</v>
      </c>
      <c r="G287" s="24" t="s">
        <v>347</v>
      </c>
    </row>
    <row r="288" spans="1:7" ht="21" customHeight="1" x14ac:dyDescent="0.25">
      <c r="A288" s="13"/>
      <c r="B288" s="5" t="s">
        <v>154</v>
      </c>
      <c r="C288" s="18"/>
      <c r="D288" s="8"/>
      <c r="F288" s="18"/>
      <c r="G288" s="24" t="s">
        <v>347</v>
      </c>
    </row>
    <row r="289" spans="1:7" ht="21" customHeight="1" x14ac:dyDescent="0.25">
      <c r="A289" s="13"/>
      <c r="B289" s="7" t="s">
        <v>148</v>
      </c>
      <c r="C289" s="18" t="str">
        <f t="shared" si="4"/>
        <v>1081C</v>
      </c>
      <c r="D289" s="8"/>
      <c r="F289" s="18">
        <v>1081</v>
      </c>
      <c r="G289" s="24" t="s">
        <v>347</v>
      </c>
    </row>
    <row r="290" spans="1:7" ht="21" customHeight="1" x14ac:dyDescent="0.25">
      <c r="A290" s="13"/>
      <c r="B290" s="7" t="s">
        <v>175</v>
      </c>
      <c r="C290" s="18" t="str">
        <f t="shared" si="4"/>
        <v>1082C</v>
      </c>
      <c r="D290" s="8"/>
      <c r="F290" s="18">
        <v>1082</v>
      </c>
      <c r="G290" s="24" t="s">
        <v>347</v>
      </c>
    </row>
    <row r="291" spans="1:7" ht="21" customHeight="1" x14ac:dyDescent="0.25">
      <c r="A291" s="13"/>
      <c r="B291" s="7" t="s">
        <v>169</v>
      </c>
      <c r="C291" s="18" t="str">
        <f t="shared" si="4"/>
        <v>1087C</v>
      </c>
      <c r="D291" s="8"/>
      <c r="F291" s="18">
        <v>1087</v>
      </c>
      <c r="G291" s="24" t="s">
        <v>347</v>
      </c>
    </row>
    <row r="292" spans="1:7" ht="21" customHeight="1" x14ac:dyDescent="0.25">
      <c r="A292" s="13"/>
      <c r="B292" s="7" t="s">
        <v>56</v>
      </c>
      <c r="C292" s="18" t="str">
        <f t="shared" si="4"/>
        <v>1088C</v>
      </c>
      <c r="D292" s="8"/>
      <c r="F292" s="18">
        <v>1088</v>
      </c>
      <c r="G292" s="24" t="s">
        <v>347</v>
      </c>
    </row>
    <row r="293" spans="1:7" ht="21" customHeight="1" x14ac:dyDescent="0.25">
      <c r="A293" s="13"/>
      <c r="B293" s="7" t="s">
        <v>176</v>
      </c>
      <c r="C293" s="18" t="str">
        <f t="shared" ref="C293:C323" si="5">+CONCATENATE(F293,G293)</f>
        <v>1057C</v>
      </c>
      <c r="D293" s="8"/>
      <c r="F293" s="18">
        <v>1057</v>
      </c>
      <c r="G293" s="24" t="s">
        <v>347</v>
      </c>
    </row>
    <row r="294" spans="1:7" ht="21" customHeight="1" x14ac:dyDescent="0.25">
      <c r="A294" s="13"/>
      <c r="B294" s="7" t="s">
        <v>171</v>
      </c>
      <c r="C294" s="18" t="str">
        <f t="shared" si="5"/>
        <v>1059C</v>
      </c>
      <c r="D294" s="8"/>
      <c r="F294" s="18">
        <v>1059</v>
      </c>
      <c r="G294" s="24" t="s">
        <v>347</v>
      </c>
    </row>
    <row r="295" spans="1:7" ht="16.5" x14ac:dyDescent="0.25">
      <c r="A295" s="13"/>
      <c r="B295" s="7" t="s">
        <v>441</v>
      </c>
      <c r="C295" s="18" t="str">
        <f t="shared" si="5"/>
        <v>1058C</v>
      </c>
      <c r="D295" s="8"/>
      <c r="F295" s="18">
        <v>1058</v>
      </c>
      <c r="G295" s="24" t="s">
        <v>347</v>
      </c>
    </row>
    <row r="296" spans="1:7" ht="21" customHeight="1" x14ac:dyDescent="0.25">
      <c r="A296" s="13"/>
      <c r="B296" s="5" t="s">
        <v>292</v>
      </c>
      <c r="C296" s="18" t="str">
        <f t="shared" si="5"/>
        <v>1060C</v>
      </c>
      <c r="D296" s="8">
        <f>SUM(D282:D295)</f>
        <v>0</v>
      </c>
      <c r="F296" s="18">
        <v>1060</v>
      </c>
      <c r="G296" s="24" t="s">
        <v>347</v>
      </c>
    </row>
    <row r="297" spans="1:7" ht="21" customHeight="1" x14ac:dyDescent="0.25">
      <c r="A297" s="13"/>
      <c r="B297" s="7" t="s">
        <v>178</v>
      </c>
      <c r="C297" s="18" t="s">
        <v>439</v>
      </c>
      <c r="D297" s="8"/>
      <c r="F297" s="18"/>
    </row>
    <row r="298" spans="1:7" ht="21" customHeight="1" x14ac:dyDescent="0.25">
      <c r="A298" s="52"/>
      <c r="B298" s="51" t="s">
        <v>440</v>
      </c>
      <c r="C298" s="50" t="s">
        <v>448</v>
      </c>
      <c r="D298" s="8">
        <f>+D297+D296+D280</f>
        <v>0</v>
      </c>
      <c r="F298" s="18"/>
    </row>
    <row r="299" spans="1:7" ht="21" customHeight="1" x14ac:dyDescent="0.25">
      <c r="A299" s="52" t="s">
        <v>271</v>
      </c>
      <c r="B299" s="51" t="s">
        <v>436</v>
      </c>
      <c r="C299" s="50" t="s">
        <v>449</v>
      </c>
      <c r="D299" s="8"/>
      <c r="F299" s="18"/>
    </row>
    <row r="300" spans="1:7" ht="21" customHeight="1" x14ac:dyDescent="0.25">
      <c r="A300" s="52"/>
      <c r="B300" s="51" t="s">
        <v>437</v>
      </c>
      <c r="C300" s="50" t="s">
        <v>450</v>
      </c>
      <c r="D300" s="8"/>
      <c r="F300" s="18"/>
    </row>
    <row r="301" spans="1:7" ht="21" customHeight="1" x14ac:dyDescent="0.25">
      <c r="A301" s="52"/>
      <c r="B301" s="51" t="s">
        <v>438</v>
      </c>
      <c r="C301" s="50" t="s">
        <v>451</v>
      </c>
      <c r="D301" s="8"/>
      <c r="F301" s="18"/>
    </row>
    <row r="302" spans="1:7" ht="21" customHeight="1" x14ac:dyDescent="0.25">
      <c r="A302" s="52"/>
      <c r="B302" s="51" t="s">
        <v>540</v>
      </c>
      <c r="C302" s="50" t="s">
        <v>539</v>
      </c>
      <c r="D302" s="8">
        <f>+D300+D301</f>
        <v>0</v>
      </c>
      <c r="F302" s="18"/>
    </row>
    <row r="303" spans="1:7" ht="21" customHeight="1" x14ac:dyDescent="0.25">
      <c r="A303" s="52" t="s">
        <v>272</v>
      </c>
      <c r="B303" s="51" t="s">
        <v>177</v>
      </c>
      <c r="C303" s="50"/>
      <c r="D303" s="8"/>
      <c r="F303" s="18"/>
      <c r="G303" s="24" t="s">
        <v>347</v>
      </c>
    </row>
    <row r="304" spans="1:7" ht="21" customHeight="1" x14ac:dyDescent="0.25">
      <c r="A304" s="52"/>
      <c r="B304" s="48" t="s">
        <v>179</v>
      </c>
      <c r="C304" s="50" t="str">
        <f t="shared" si="5"/>
        <v>1352C</v>
      </c>
      <c r="D304" s="8"/>
      <c r="F304" s="18">
        <v>1352</v>
      </c>
      <c r="G304" s="24" t="s">
        <v>347</v>
      </c>
    </row>
    <row r="305" spans="1:7" ht="21" customHeight="1" x14ac:dyDescent="0.25">
      <c r="A305" s="52"/>
      <c r="B305" s="48" t="s">
        <v>180</v>
      </c>
      <c r="C305" s="50" t="str">
        <f t="shared" si="5"/>
        <v>1353C</v>
      </c>
      <c r="D305" s="8"/>
      <c r="F305" s="18">
        <v>1353</v>
      </c>
      <c r="G305" s="24" t="s">
        <v>347</v>
      </c>
    </row>
    <row r="306" spans="1:7" ht="21" customHeight="1" x14ac:dyDescent="0.25">
      <c r="A306" s="52"/>
      <c r="B306" s="48" t="s">
        <v>181</v>
      </c>
      <c r="C306" s="50" t="str">
        <f t="shared" si="5"/>
        <v>1355C</v>
      </c>
      <c r="D306" s="8"/>
      <c r="F306" s="18">
        <v>1355</v>
      </c>
      <c r="G306" s="24" t="s">
        <v>347</v>
      </c>
    </row>
    <row r="307" spans="1:7" ht="21" customHeight="1" x14ac:dyDescent="0.25">
      <c r="A307" s="52"/>
      <c r="B307" s="48" t="s">
        <v>182</v>
      </c>
      <c r="C307" s="50" t="str">
        <f t="shared" si="5"/>
        <v>1356C</v>
      </c>
      <c r="D307" s="8"/>
      <c r="F307" s="18">
        <v>1356</v>
      </c>
      <c r="G307" s="24" t="s">
        <v>347</v>
      </c>
    </row>
    <row r="308" spans="1:7" ht="21" customHeight="1" x14ac:dyDescent="0.25">
      <c r="A308" s="52"/>
      <c r="B308" s="48" t="s">
        <v>37</v>
      </c>
      <c r="C308" s="50" t="str">
        <f t="shared" si="5"/>
        <v>1359C</v>
      </c>
      <c r="D308" s="8"/>
      <c r="F308" s="18">
        <v>1359</v>
      </c>
      <c r="G308" s="24" t="s">
        <v>347</v>
      </c>
    </row>
    <row r="309" spans="1:7" ht="21" customHeight="1" x14ac:dyDescent="0.25">
      <c r="A309" s="52"/>
      <c r="B309" s="51" t="s">
        <v>442</v>
      </c>
      <c r="C309" s="50" t="str">
        <f t="shared" si="5"/>
        <v>1361C</v>
      </c>
      <c r="D309" s="8">
        <f>SUM(D304:D308)</f>
        <v>0</v>
      </c>
      <c r="F309" s="18">
        <v>1361</v>
      </c>
      <c r="G309" s="24" t="s">
        <v>347</v>
      </c>
    </row>
    <row r="310" spans="1:7" ht="21" customHeight="1" x14ac:dyDescent="0.25">
      <c r="A310" s="52"/>
      <c r="B310" s="51" t="s">
        <v>452</v>
      </c>
      <c r="C310" s="50" t="str">
        <f t="shared" si="5"/>
        <v>1362C</v>
      </c>
      <c r="D310" s="8">
        <f>D309+D302+D299+D298</f>
        <v>0</v>
      </c>
      <c r="F310" s="18">
        <v>1362</v>
      </c>
      <c r="G310" s="24" t="s">
        <v>347</v>
      </c>
    </row>
    <row r="311" spans="1:7" ht="21" customHeight="1" x14ac:dyDescent="0.25">
      <c r="A311" s="52" t="s">
        <v>11</v>
      </c>
      <c r="B311" s="51" t="s">
        <v>183</v>
      </c>
      <c r="C311" s="50"/>
      <c r="D311" s="8"/>
      <c r="F311" s="18"/>
      <c r="G311" s="24" t="s">
        <v>347</v>
      </c>
    </row>
    <row r="312" spans="1:7" ht="21" customHeight="1" x14ac:dyDescent="0.25">
      <c r="A312" s="52"/>
      <c r="B312" s="48" t="s">
        <v>184</v>
      </c>
      <c r="C312" s="50" t="str">
        <f t="shared" si="5"/>
        <v>1357C</v>
      </c>
      <c r="D312" s="8"/>
      <c r="F312" s="18">
        <v>1357</v>
      </c>
      <c r="G312" s="24" t="s">
        <v>347</v>
      </c>
    </row>
    <row r="313" spans="1:7" ht="21" customHeight="1" x14ac:dyDescent="0.25">
      <c r="A313" s="52"/>
      <c r="B313" s="48" t="s">
        <v>185</v>
      </c>
      <c r="C313" s="50" t="str">
        <f t="shared" si="5"/>
        <v>1354C</v>
      </c>
      <c r="D313" s="8"/>
      <c r="F313" s="18">
        <v>1354</v>
      </c>
      <c r="G313" s="24" t="s">
        <v>347</v>
      </c>
    </row>
    <row r="314" spans="1:7" ht="21" customHeight="1" x14ac:dyDescent="0.25">
      <c r="A314" s="52"/>
      <c r="B314" s="48" t="s">
        <v>37</v>
      </c>
      <c r="C314" s="50" t="str">
        <f t="shared" si="5"/>
        <v>1358C</v>
      </c>
      <c r="D314" s="8"/>
      <c r="F314" s="18">
        <v>1358</v>
      </c>
      <c r="G314" s="24" t="s">
        <v>347</v>
      </c>
    </row>
    <row r="315" spans="1:7" ht="21" customHeight="1" x14ac:dyDescent="0.25">
      <c r="A315" s="52"/>
      <c r="B315" s="51" t="s">
        <v>277</v>
      </c>
      <c r="C315" s="50" t="str">
        <f t="shared" si="5"/>
        <v>1363C</v>
      </c>
      <c r="D315" s="8">
        <f>SUM(D312:D314)</f>
        <v>0</v>
      </c>
      <c r="F315" s="18">
        <v>1363</v>
      </c>
      <c r="G315" s="24" t="s">
        <v>347</v>
      </c>
    </row>
    <row r="316" spans="1:7" ht="21" customHeight="1" x14ac:dyDescent="0.25">
      <c r="A316" s="52" t="s">
        <v>13</v>
      </c>
      <c r="B316" s="51" t="s">
        <v>186</v>
      </c>
      <c r="C316" s="50"/>
      <c r="D316" s="8"/>
      <c r="F316" s="18"/>
      <c r="G316" s="24" t="s">
        <v>347</v>
      </c>
    </row>
    <row r="317" spans="1:7" ht="21" customHeight="1" x14ac:dyDescent="0.25">
      <c r="A317" s="52"/>
      <c r="B317" s="48" t="s">
        <v>160</v>
      </c>
      <c r="C317" s="50" t="str">
        <f t="shared" si="5"/>
        <v>1371C</v>
      </c>
      <c r="D317" s="8"/>
      <c r="F317" s="18">
        <v>1371</v>
      </c>
      <c r="G317" s="24" t="s">
        <v>347</v>
      </c>
    </row>
    <row r="318" spans="1:7" ht="21" customHeight="1" x14ac:dyDescent="0.25">
      <c r="A318" s="52"/>
      <c r="B318" s="48" t="s">
        <v>161</v>
      </c>
      <c r="C318" s="50" t="str">
        <f t="shared" si="5"/>
        <v>1374C</v>
      </c>
      <c r="D318" s="8"/>
      <c r="F318" s="18">
        <v>1374</v>
      </c>
      <c r="G318" s="24" t="s">
        <v>347</v>
      </c>
    </row>
    <row r="319" spans="1:7" ht="21" customHeight="1" x14ac:dyDescent="0.25">
      <c r="A319" s="52"/>
      <c r="B319" s="51" t="s">
        <v>267</v>
      </c>
      <c r="C319" s="50" t="str">
        <f t="shared" si="5"/>
        <v>1262C</v>
      </c>
      <c r="D319" s="8">
        <f>D317+D318</f>
        <v>0</v>
      </c>
      <c r="F319" s="18">
        <v>1262</v>
      </c>
      <c r="G319" s="24" t="s">
        <v>347</v>
      </c>
    </row>
    <row r="320" spans="1:7" ht="21" customHeight="1" x14ac:dyDescent="0.25">
      <c r="A320" s="52" t="s">
        <v>16</v>
      </c>
      <c r="B320" s="51" t="s">
        <v>187</v>
      </c>
      <c r="C320" s="50" t="str">
        <f t="shared" si="5"/>
        <v>1365C</v>
      </c>
      <c r="D320" s="8"/>
      <c r="F320" s="18">
        <v>1365</v>
      </c>
      <c r="G320" s="24" t="s">
        <v>347</v>
      </c>
    </row>
    <row r="321" spans="1:7" ht="21" customHeight="1" x14ac:dyDescent="0.25">
      <c r="A321" s="52"/>
      <c r="B321" s="51" t="s">
        <v>268</v>
      </c>
      <c r="C321" s="50" t="str">
        <f t="shared" si="5"/>
        <v>1265C</v>
      </c>
      <c r="D321" s="8">
        <f>D320+D319+D315+D310</f>
        <v>0</v>
      </c>
      <c r="F321" s="18">
        <v>1265</v>
      </c>
      <c r="G321" s="24" t="s">
        <v>347</v>
      </c>
    </row>
    <row r="322" spans="1:7" ht="21" customHeight="1" x14ac:dyDescent="0.25">
      <c r="A322" s="52"/>
      <c r="B322" s="53" t="s">
        <v>294</v>
      </c>
      <c r="C322" s="50" t="str">
        <f t="shared" si="5"/>
        <v>3652C</v>
      </c>
      <c r="D322" s="8"/>
      <c r="F322" s="18">
        <v>3652</v>
      </c>
      <c r="G322" s="24" t="s">
        <v>347</v>
      </c>
    </row>
    <row r="323" spans="1:7" ht="21" customHeight="1" x14ac:dyDescent="0.25">
      <c r="A323" s="52"/>
      <c r="B323" s="51" t="s">
        <v>298</v>
      </c>
      <c r="C323" s="50" t="str">
        <f t="shared" si="5"/>
        <v>1100C</v>
      </c>
      <c r="D323" s="8">
        <f>D170+D211++D212+D262+D321+D322</f>
        <v>0</v>
      </c>
      <c r="F323" s="18">
        <v>1100</v>
      </c>
      <c r="G323" s="24" t="s">
        <v>347</v>
      </c>
    </row>
    <row r="324" spans="1:7" ht="21" customHeight="1" x14ac:dyDescent="0.25">
      <c r="G324" s="24" t="s">
        <v>347</v>
      </c>
    </row>
    <row r="325" spans="1:7" ht="21" customHeight="1" x14ac:dyDescent="0.25">
      <c r="A325" s="15"/>
      <c r="G325" s="24" t="s">
        <v>347</v>
      </c>
    </row>
    <row r="326" spans="1:7" ht="21" customHeight="1" x14ac:dyDescent="0.25">
      <c r="A326" s="98" t="s">
        <v>281</v>
      </c>
      <c r="B326" s="98"/>
      <c r="C326" s="98"/>
      <c r="D326" s="98"/>
      <c r="F326" s="24"/>
      <c r="G326" s="24" t="s">
        <v>347</v>
      </c>
    </row>
    <row r="327" spans="1:7" ht="21" customHeight="1" x14ac:dyDescent="0.25">
      <c r="A327" s="18">
        <v>1</v>
      </c>
      <c r="B327" s="5" t="s">
        <v>188</v>
      </c>
      <c r="C327" s="18"/>
      <c r="D327" s="8"/>
      <c r="F327" s="18"/>
      <c r="G327" s="24" t="s">
        <v>347</v>
      </c>
    </row>
    <row r="328" spans="1:7" ht="21" customHeight="1" x14ac:dyDescent="0.25">
      <c r="A328" s="18"/>
      <c r="B328" s="7" t="s">
        <v>189</v>
      </c>
      <c r="C328" s="18" t="str">
        <f t="shared" ref="C328:C391" si="6">+CONCATENATE(F328,G328)</f>
        <v>1401C</v>
      </c>
      <c r="D328" s="8"/>
      <c r="F328" s="18">
        <v>1401</v>
      </c>
      <c r="G328" s="24" t="s">
        <v>347</v>
      </c>
    </row>
    <row r="329" spans="1:7" ht="21" customHeight="1" x14ac:dyDescent="0.25">
      <c r="A329" s="18"/>
      <c r="B329" s="7" t="s">
        <v>190</v>
      </c>
      <c r="C329" s="18" t="str">
        <f t="shared" si="6"/>
        <v>1404C</v>
      </c>
      <c r="D329" s="8"/>
      <c r="F329" s="18">
        <v>1404</v>
      </c>
      <c r="G329" s="24" t="s">
        <v>347</v>
      </c>
    </row>
    <row r="330" spans="1:7" ht="21" customHeight="1" x14ac:dyDescent="0.25">
      <c r="A330" s="18"/>
      <c r="B330" s="7" t="s">
        <v>191</v>
      </c>
      <c r="C330" s="18" t="str">
        <f t="shared" si="6"/>
        <v>1417C</v>
      </c>
      <c r="D330" s="8"/>
      <c r="F330" s="18">
        <v>1417</v>
      </c>
      <c r="G330" s="24" t="s">
        <v>347</v>
      </c>
    </row>
    <row r="331" spans="1:7" ht="21" customHeight="1" x14ac:dyDescent="0.25">
      <c r="A331" s="18"/>
      <c r="B331" s="5" t="s">
        <v>258</v>
      </c>
      <c r="C331" s="18" t="str">
        <f t="shared" si="6"/>
        <v>1410C</v>
      </c>
      <c r="D331" s="8">
        <f>SUM(D328:D330)</f>
        <v>0</v>
      </c>
      <c r="F331" s="18">
        <v>1410</v>
      </c>
      <c r="G331" s="24" t="s">
        <v>347</v>
      </c>
    </row>
    <row r="332" spans="1:7" ht="21" customHeight="1" x14ac:dyDescent="0.25">
      <c r="A332" s="18"/>
      <c r="B332" s="5" t="s">
        <v>192</v>
      </c>
      <c r="C332" s="18" t="str">
        <f t="shared" si="6"/>
        <v>1402C</v>
      </c>
      <c r="D332" s="8"/>
      <c r="F332" s="18">
        <v>1402</v>
      </c>
      <c r="G332" s="24" t="s">
        <v>347</v>
      </c>
    </row>
    <row r="333" spans="1:7" ht="21" customHeight="1" x14ac:dyDescent="0.25">
      <c r="A333" s="18"/>
      <c r="B333" s="51" t="s">
        <v>443</v>
      </c>
      <c r="C333" s="50" t="str">
        <f t="shared" si="6"/>
        <v>1405C</v>
      </c>
      <c r="D333" s="8">
        <f>D331+D332</f>
        <v>0</v>
      </c>
      <c r="F333" s="18">
        <v>1405</v>
      </c>
      <c r="G333" s="24" t="s">
        <v>347</v>
      </c>
    </row>
    <row r="334" spans="1:7" ht="21" customHeight="1" x14ac:dyDescent="0.25">
      <c r="A334" s="18">
        <v>2</v>
      </c>
      <c r="B334" s="5" t="s">
        <v>193</v>
      </c>
      <c r="C334" s="18"/>
      <c r="D334" s="8"/>
      <c r="F334" s="18"/>
      <c r="G334" s="24" t="s">
        <v>347</v>
      </c>
    </row>
    <row r="335" spans="1:7" ht="21" customHeight="1" x14ac:dyDescent="0.25">
      <c r="A335" s="18"/>
      <c r="B335" s="7" t="s">
        <v>194</v>
      </c>
      <c r="C335" s="18" t="str">
        <f t="shared" si="6"/>
        <v>1407C</v>
      </c>
      <c r="D335" s="8"/>
      <c r="F335" s="18">
        <v>1407</v>
      </c>
      <c r="G335" s="24" t="s">
        <v>347</v>
      </c>
    </row>
    <row r="336" spans="1:7" ht="21" customHeight="1" x14ac:dyDescent="0.25">
      <c r="A336" s="18"/>
      <c r="B336" s="7" t="s">
        <v>195</v>
      </c>
      <c r="C336" s="18" t="str">
        <f t="shared" si="6"/>
        <v>1406C</v>
      </c>
      <c r="D336" s="8"/>
      <c r="F336" s="18">
        <v>1406</v>
      </c>
      <c r="G336" s="24" t="s">
        <v>347</v>
      </c>
    </row>
    <row r="337" spans="1:7" ht="21" customHeight="1" x14ac:dyDescent="0.25">
      <c r="A337" s="18"/>
      <c r="B337" s="7" t="s">
        <v>196</v>
      </c>
      <c r="C337" s="18" t="str">
        <f t="shared" si="6"/>
        <v>1419C</v>
      </c>
      <c r="D337" s="8"/>
      <c r="F337" s="18">
        <v>1419</v>
      </c>
      <c r="G337" s="24" t="s">
        <v>347</v>
      </c>
    </row>
    <row r="338" spans="1:7" ht="21" customHeight="1" x14ac:dyDescent="0.25">
      <c r="A338" s="18"/>
      <c r="B338" s="7" t="s">
        <v>197</v>
      </c>
      <c r="C338" s="18" t="str">
        <f t="shared" si="6"/>
        <v>1411C</v>
      </c>
      <c r="D338" s="8"/>
      <c r="F338" s="18">
        <v>1411</v>
      </c>
      <c r="G338" s="24" t="s">
        <v>347</v>
      </c>
    </row>
    <row r="339" spans="1:7" ht="21" customHeight="1" x14ac:dyDescent="0.25">
      <c r="A339" s="18"/>
      <c r="B339" s="7" t="s">
        <v>261</v>
      </c>
      <c r="C339" s="18" t="str">
        <f t="shared" si="6"/>
        <v>1408C</v>
      </c>
      <c r="D339" s="8"/>
      <c r="F339" s="18">
        <v>1408</v>
      </c>
      <c r="G339" s="24" t="s">
        <v>347</v>
      </c>
    </row>
    <row r="340" spans="1:7" ht="21" customHeight="1" x14ac:dyDescent="0.25">
      <c r="A340" s="18"/>
      <c r="B340" s="7" t="s">
        <v>262</v>
      </c>
      <c r="C340" s="18" t="str">
        <f t="shared" si="6"/>
        <v>1412C</v>
      </c>
      <c r="D340" s="8"/>
      <c r="F340" s="18">
        <v>1412</v>
      </c>
      <c r="G340" s="24" t="s">
        <v>347</v>
      </c>
    </row>
    <row r="341" spans="1:7" ht="21" customHeight="1" x14ac:dyDescent="0.25">
      <c r="A341" s="18"/>
      <c r="B341" s="7" t="s">
        <v>263</v>
      </c>
      <c r="C341" s="18" t="str">
        <f t="shared" si="6"/>
        <v>1409C</v>
      </c>
      <c r="D341" s="8"/>
      <c r="F341" s="18">
        <v>1409</v>
      </c>
      <c r="G341" s="24" t="s">
        <v>347</v>
      </c>
    </row>
    <row r="342" spans="1:7" ht="33" x14ac:dyDescent="0.25">
      <c r="A342" s="18"/>
      <c r="B342" s="7" t="s">
        <v>264</v>
      </c>
      <c r="C342" s="18" t="str">
        <f t="shared" si="6"/>
        <v>1415C</v>
      </c>
      <c r="D342" s="8"/>
      <c r="F342" s="18">
        <v>1415</v>
      </c>
      <c r="G342" s="24" t="s">
        <v>347</v>
      </c>
    </row>
    <row r="343" spans="1:7" ht="21" customHeight="1" x14ac:dyDescent="0.25">
      <c r="A343" s="18"/>
      <c r="B343" s="7" t="s">
        <v>265</v>
      </c>
      <c r="C343" s="18" t="str">
        <f t="shared" si="6"/>
        <v>1418C</v>
      </c>
      <c r="D343" s="8"/>
      <c r="F343" s="18">
        <v>1418</v>
      </c>
      <c r="G343" s="24" t="s">
        <v>347</v>
      </c>
    </row>
    <row r="344" spans="1:7" ht="21" customHeight="1" x14ac:dyDescent="0.25">
      <c r="A344" s="18"/>
      <c r="B344" s="7" t="s">
        <v>266</v>
      </c>
      <c r="C344" s="18" t="str">
        <f t="shared" si="6"/>
        <v>1416C</v>
      </c>
      <c r="D344" s="8"/>
      <c r="F344" s="18">
        <v>1416</v>
      </c>
      <c r="G344" s="24" t="s">
        <v>347</v>
      </c>
    </row>
    <row r="345" spans="1:7" ht="21" customHeight="1" x14ac:dyDescent="0.25">
      <c r="A345" s="18"/>
      <c r="B345" s="7" t="s">
        <v>375</v>
      </c>
      <c r="C345" s="18" t="str">
        <f t="shared" si="6"/>
        <v>1414C</v>
      </c>
      <c r="D345" s="8"/>
      <c r="F345" s="18">
        <v>1414</v>
      </c>
      <c r="G345" s="24" t="s">
        <v>347</v>
      </c>
    </row>
    <row r="346" spans="1:7" ht="21" customHeight="1" x14ac:dyDescent="0.25">
      <c r="A346" s="18"/>
      <c r="B346" s="48" t="s">
        <v>359</v>
      </c>
      <c r="C346" s="50" t="s">
        <v>541</v>
      </c>
      <c r="D346" s="8"/>
      <c r="F346" s="18"/>
    </row>
    <row r="347" spans="1:7" ht="21" customHeight="1" x14ac:dyDescent="0.25">
      <c r="A347" s="18"/>
      <c r="B347" s="51" t="s">
        <v>412</v>
      </c>
      <c r="C347" s="50" t="str">
        <f t="shared" si="6"/>
        <v>1420C</v>
      </c>
      <c r="D347" s="9">
        <f>SUM(D335:D345)</f>
        <v>0</v>
      </c>
      <c r="F347" s="13">
        <v>1420</v>
      </c>
      <c r="G347" s="24" t="s">
        <v>347</v>
      </c>
    </row>
    <row r="348" spans="1:7" ht="21" customHeight="1" x14ac:dyDescent="0.25">
      <c r="A348" s="13">
        <v>3</v>
      </c>
      <c r="B348" s="51" t="s">
        <v>282</v>
      </c>
      <c r="C348" s="50" t="str">
        <f t="shared" si="6"/>
        <v>1425C</v>
      </c>
      <c r="D348" s="8">
        <f>D333-D347</f>
        <v>0</v>
      </c>
      <c r="F348" s="13">
        <v>1425</v>
      </c>
      <c r="G348" s="24" t="s">
        <v>347</v>
      </c>
    </row>
    <row r="349" spans="1:7" ht="21" customHeight="1" x14ac:dyDescent="0.25">
      <c r="A349" s="18">
        <v>4</v>
      </c>
      <c r="B349" s="54" t="s">
        <v>198</v>
      </c>
      <c r="C349" s="50" t="str">
        <f t="shared" si="6"/>
        <v>1435C</v>
      </c>
      <c r="D349" s="8"/>
      <c r="F349" s="13">
        <v>1435</v>
      </c>
      <c r="G349" s="24" t="s">
        <v>347</v>
      </c>
    </row>
    <row r="350" spans="1:7" ht="21" customHeight="1" x14ac:dyDescent="0.25">
      <c r="A350" s="18">
        <v>5</v>
      </c>
      <c r="B350" s="54" t="s">
        <v>199</v>
      </c>
      <c r="C350" s="50" t="str">
        <f t="shared" si="6"/>
        <v>1436C</v>
      </c>
      <c r="D350" s="8"/>
      <c r="F350" s="13">
        <v>1436</v>
      </c>
      <c r="G350" s="24" t="s">
        <v>347</v>
      </c>
    </row>
    <row r="351" spans="1:7" ht="33" x14ac:dyDescent="0.25">
      <c r="A351" s="20">
        <v>6</v>
      </c>
      <c r="B351" s="54" t="s">
        <v>306</v>
      </c>
      <c r="C351" s="50" t="s">
        <v>413</v>
      </c>
      <c r="D351" s="8">
        <f>D348-D349-D350</f>
        <v>0</v>
      </c>
      <c r="F351" s="19" t="s">
        <v>304</v>
      </c>
      <c r="G351" s="24" t="s">
        <v>347</v>
      </c>
    </row>
    <row r="352" spans="1:7" ht="21" customHeight="1" x14ac:dyDescent="0.25">
      <c r="A352" s="20">
        <v>7</v>
      </c>
      <c r="B352" s="54" t="s">
        <v>301</v>
      </c>
      <c r="C352" s="50" t="s">
        <v>414</v>
      </c>
      <c r="D352" s="8"/>
      <c r="F352" s="19" t="s">
        <v>305</v>
      </c>
      <c r="G352" s="24" t="s">
        <v>347</v>
      </c>
    </row>
    <row r="353" spans="1:7" ht="21" customHeight="1" x14ac:dyDescent="0.25">
      <c r="A353" s="20">
        <v>8</v>
      </c>
      <c r="B353" s="5" t="s">
        <v>415</v>
      </c>
      <c r="C353" s="18" t="str">
        <f t="shared" si="6"/>
        <v>1437C</v>
      </c>
      <c r="D353" s="8">
        <f>+D351-D352</f>
        <v>0</v>
      </c>
      <c r="F353" s="13">
        <v>1437</v>
      </c>
      <c r="G353" s="24" t="s">
        <v>347</v>
      </c>
    </row>
    <row r="354" spans="1:7" ht="21" customHeight="1" x14ac:dyDescent="0.25">
      <c r="A354" s="21">
        <v>9</v>
      </c>
      <c r="B354" s="14" t="s">
        <v>200</v>
      </c>
      <c r="C354" s="18"/>
      <c r="D354" s="8"/>
      <c r="F354" s="18"/>
      <c r="G354" s="24" t="s">
        <v>347</v>
      </c>
    </row>
    <row r="355" spans="1:7" ht="21" customHeight="1" x14ac:dyDescent="0.25">
      <c r="A355" s="20"/>
      <c r="B355" s="12" t="s">
        <v>328</v>
      </c>
      <c r="C355" s="18" t="str">
        <f t="shared" si="6"/>
        <v>1441C</v>
      </c>
      <c r="D355" s="8"/>
      <c r="F355" s="18">
        <v>1441</v>
      </c>
      <c r="G355" s="24" t="s">
        <v>347</v>
      </c>
    </row>
    <row r="356" spans="1:7" ht="21" customHeight="1" x14ac:dyDescent="0.25">
      <c r="A356" s="20"/>
      <c r="B356" s="12" t="s">
        <v>329</v>
      </c>
      <c r="C356" s="18" t="str">
        <f t="shared" si="6"/>
        <v>1446C</v>
      </c>
      <c r="D356" s="8"/>
      <c r="F356" s="18">
        <v>1446</v>
      </c>
      <c r="G356" s="24" t="s">
        <v>347</v>
      </c>
    </row>
    <row r="357" spans="1:7" ht="21" customHeight="1" x14ac:dyDescent="0.25">
      <c r="A357" s="20"/>
      <c r="B357" s="12" t="s">
        <v>330</v>
      </c>
      <c r="C357" s="18" t="str">
        <f t="shared" si="6"/>
        <v>1442C</v>
      </c>
      <c r="D357" s="8"/>
      <c r="F357" s="18">
        <v>1442</v>
      </c>
      <c r="G357" s="24" t="s">
        <v>347</v>
      </c>
    </row>
    <row r="358" spans="1:7" ht="21" customHeight="1" x14ac:dyDescent="0.25">
      <c r="A358" s="20"/>
      <c r="B358" s="12" t="s">
        <v>331</v>
      </c>
      <c r="C358" s="18" t="str">
        <f t="shared" si="6"/>
        <v>1443C</v>
      </c>
      <c r="D358" s="8"/>
      <c r="F358" s="18">
        <v>1443</v>
      </c>
      <c r="G358" s="24" t="s">
        <v>347</v>
      </c>
    </row>
    <row r="359" spans="1:7" ht="21" customHeight="1" x14ac:dyDescent="0.25">
      <c r="A359" s="20"/>
      <c r="B359" s="12" t="s">
        <v>332</v>
      </c>
      <c r="C359" s="18" t="str">
        <f t="shared" si="6"/>
        <v>1445C</v>
      </c>
      <c r="D359" s="8"/>
      <c r="F359" s="18">
        <v>1445</v>
      </c>
      <c r="G359" s="24" t="s">
        <v>347</v>
      </c>
    </row>
    <row r="360" spans="1:7" ht="21" customHeight="1" x14ac:dyDescent="0.25">
      <c r="A360" s="20"/>
      <c r="B360" s="7" t="s">
        <v>333</v>
      </c>
      <c r="C360" s="18" t="str">
        <f t="shared" si="6"/>
        <v>1447C</v>
      </c>
      <c r="D360" s="8"/>
      <c r="F360" s="18">
        <v>1447</v>
      </c>
      <c r="G360" s="24" t="s">
        <v>347</v>
      </c>
    </row>
    <row r="361" spans="1:7" ht="21" customHeight="1" x14ac:dyDescent="0.25">
      <c r="A361" s="20"/>
      <c r="B361" s="7" t="s">
        <v>334</v>
      </c>
      <c r="C361" s="18" t="str">
        <f t="shared" si="6"/>
        <v>1449C</v>
      </c>
      <c r="D361" s="8"/>
      <c r="F361" s="18">
        <v>1449</v>
      </c>
      <c r="G361" s="24" t="s">
        <v>347</v>
      </c>
    </row>
    <row r="362" spans="1:7" ht="21" customHeight="1" x14ac:dyDescent="0.25">
      <c r="A362" s="20"/>
      <c r="B362" s="7" t="s">
        <v>335</v>
      </c>
      <c r="C362" s="18" t="str">
        <f t="shared" si="6"/>
        <v>1451C</v>
      </c>
      <c r="D362" s="8"/>
      <c r="F362" s="18">
        <v>1451</v>
      </c>
      <c r="G362" s="24" t="s">
        <v>347</v>
      </c>
    </row>
    <row r="363" spans="1:7" ht="21" customHeight="1" x14ac:dyDescent="0.25">
      <c r="A363" s="20"/>
      <c r="B363" s="12" t="s">
        <v>336</v>
      </c>
      <c r="C363" s="18" t="str">
        <f t="shared" si="6"/>
        <v>1444C</v>
      </c>
      <c r="D363" s="8"/>
      <c r="F363" s="18">
        <v>1444</v>
      </c>
      <c r="G363" s="24" t="s">
        <v>347</v>
      </c>
    </row>
    <row r="364" spans="1:7" ht="21" customHeight="1" x14ac:dyDescent="0.25">
      <c r="A364" s="20"/>
      <c r="B364" s="12" t="s">
        <v>337</v>
      </c>
      <c r="C364" s="18" t="str">
        <f t="shared" si="6"/>
        <v>1448C</v>
      </c>
      <c r="D364" s="8"/>
      <c r="F364" s="18">
        <v>1448</v>
      </c>
      <c r="G364" s="24" t="s">
        <v>347</v>
      </c>
    </row>
    <row r="365" spans="1:7" ht="21" customHeight="1" x14ac:dyDescent="0.25">
      <c r="A365" s="20"/>
      <c r="B365" s="14" t="s">
        <v>201</v>
      </c>
      <c r="C365" s="18" t="str">
        <f t="shared" si="6"/>
        <v>1450C</v>
      </c>
      <c r="D365" s="8">
        <f>SUM(D355:D363)-D364</f>
        <v>0</v>
      </c>
      <c r="F365" s="18">
        <v>1450</v>
      </c>
      <c r="G365" s="24" t="s">
        <v>347</v>
      </c>
    </row>
    <row r="366" spans="1:7" ht="21" customHeight="1" x14ac:dyDescent="0.25">
      <c r="A366" s="21">
        <v>10</v>
      </c>
      <c r="B366" s="14" t="s">
        <v>307</v>
      </c>
      <c r="C366" s="18" t="str">
        <f t="shared" si="6"/>
        <v>1455C</v>
      </c>
      <c r="D366" s="8">
        <f>D353-D365</f>
        <v>0</v>
      </c>
      <c r="F366" s="18">
        <v>1455</v>
      </c>
      <c r="G366" s="24" t="s">
        <v>347</v>
      </c>
    </row>
    <row r="367" spans="1:7" ht="21" customHeight="1" x14ac:dyDescent="0.25">
      <c r="A367" s="21"/>
      <c r="B367" s="14" t="s">
        <v>299</v>
      </c>
      <c r="C367" s="18" t="str">
        <f t="shared" si="6"/>
        <v>1673C</v>
      </c>
      <c r="D367" s="8"/>
      <c r="F367" s="18">
        <v>1673</v>
      </c>
      <c r="G367" s="24" t="s">
        <v>347</v>
      </c>
    </row>
    <row r="368" spans="1:7" ht="21" customHeight="1" x14ac:dyDescent="0.25">
      <c r="A368" s="21"/>
      <c r="B368" s="14" t="s">
        <v>308</v>
      </c>
      <c r="C368" s="18" t="str">
        <f t="shared" si="6"/>
        <v>1674C</v>
      </c>
      <c r="D368" s="8">
        <f>+D366+D367</f>
        <v>0</v>
      </c>
      <c r="F368" s="18">
        <v>1674</v>
      </c>
      <c r="G368" s="24" t="s">
        <v>347</v>
      </c>
    </row>
    <row r="369" spans="1:7" ht="21" customHeight="1" x14ac:dyDescent="0.25">
      <c r="A369" s="21">
        <v>11</v>
      </c>
      <c r="B369" s="14" t="s">
        <v>202</v>
      </c>
      <c r="C369" s="18" t="str">
        <f t="shared" si="6"/>
        <v>1427C</v>
      </c>
      <c r="D369" s="8"/>
      <c r="F369" s="18">
        <v>1427</v>
      </c>
      <c r="G369" s="24" t="s">
        <v>347</v>
      </c>
    </row>
    <row r="370" spans="1:7" ht="21" customHeight="1" x14ac:dyDescent="0.25">
      <c r="A370" s="21">
        <v>12</v>
      </c>
      <c r="B370" s="14" t="s">
        <v>293</v>
      </c>
      <c r="C370" s="18" t="str">
        <f t="shared" si="6"/>
        <v>1468C</v>
      </c>
      <c r="D370" s="8">
        <f>+D368-D369</f>
        <v>0</v>
      </c>
      <c r="F370" s="18">
        <v>1468</v>
      </c>
      <c r="G370" s="24" t="s">
        <v>347</v>
      </c>
    </row>
    <row r="371" spans="1:7" ht="21" customHeight="1" x14ac:dyDescent="0.25">
      <c r="A371" s="21">
        <v>13</v>
      </c>
      <c r="B371" s="14" t="s">
        <v>203</v>
      </c>
      <c r="C371" s="18"/>
      <c r="D371" s="8"/>
      <c r="F371" s="13"/>
      <c r="G371" s="24" t="s">
        <v>347</v>
      </c>
    </row>
    <row r="372" spans="1:7" ht="21" customHeight="1" x14ac:dyDescent="0.25">
      <c r="A372" s="20"/>
      <c r="B372" s="12" t="s">
        <v>326</v>
      </c>
      <c r="C372" s="18" t="str">
        <f t="shared" si="6"/>
        <v>1461C</v>
      </c>
      <c r="D372" s="8"/>
      <c r="F372" s="18">
        <v>1461</v>
      </c>
      <c r="G372" s="24" t="s">
        <v>347</v>
      </c>
    </row>
    <row r="373" spans="1:7" ht="21" customHeight="1" x14ac:dyDescent="0.25">
      <c r="A373" s="20"/>
      <c r="B373" s="12" t="s">
        <v>204</v>
      </c>
      <c r="C373" s="18" t="str">
        <f t="shared" si="6"/>
        <v>1464C</v>
      </c>
      <c r="D373" s="8"/>
      <c r="F373" s="18">
        <v>1464</v>
      </c>
      <c r="G373" s="24" t="s">
        <v>347</v>
      </c>
    </row>
    <row r="374" spans="1:7" ht="21" customHeight="1" x14ac:dyDescent="0.25">
      <c r="A374" s="20"/>
      <c r="B374" s="12" t="s">
        <v>300</v>
      </c>
      <c r="C374" s="18" t="str">
        <f t="shared" si="6"/>
        <v>1675C</v>
      </c>
      <c r="D374" s="8"/>
      <c r="F374" s="18">
        <v>1675</v>
      </c>
      <c r="G374" s="24" t="s">
        <v>347</v>
      </c>
    </row>
    <row r="375" spans="1:7" ht="21" customHeight="1" x14ac:dyDescent="0.25">
      <c r="A375" s="20"/>
      <c r="B375" s="14" t="s">
        <v>309</v>
      </c>
      <c r="C375" s="18" t="str">
        <f t="shared" si="6"/>
        <v>1466C</v>
      </c>
      <c r="D375" s="8">
        <f>+D372-D373+D374</f>
        <v>0</v>
      </c>
      <c r="F375" s="18">
        <v>1466</v>
      </c>
      <c r="G375" s="24" t="s">
        <v>347</v>
      </c>
    </row>
    <row r="376" spans="1:7" ht="21" customHeight="1" x14ac:dyDescent="0.25">
      <c r="A376" s="20"/>
      <c r="B376" s="12" t="s">
        <v>327</v>
      </c>
      <c r="C376" s="18" t="str">
        <f t="shared" si="6"/>
        <v>1463C</v>
      </c>
      <c r="D376" s="8"/>
      <c r="F376" s="18">
        <v>1463</v>
      </c>
      <c r="G376" s="24" t="s">
        <v>347</v>
      </c>
    </row>
    <row r="377" spans="1:7" ht="21" customHeight="1" x14ac:dyDescent="0.25">
      <c r="A377" s="20"/>
      <c r="B377" s="14" t="s">
        <v>205</v>
      </c>
      <c r="C377" s="18" t="str">
        <f t="shared" si="6"/>
        <v>1465C</v>
      </c>
      <c r="D377" s="8">
        <f>D375+D376</f>
        <v>0</v>
      </c>
      <c r="F377" s="18">
        <v>1465</v>
      </c>
      <c r="G377" s="24" t="s">
        <v>347</v>
      </c>
    </row>
    <row r="378" spans="1:7" ht="21" customHeight="1" x14ac:dyDescent="0.25">
      <c r="A378" s="20">
        <v>14</v>
      </c>
      <c r="B378" s="14" t="s">
        <v>206</v>
      </c>
      <c r="C378" s="18" t="str">
        <f t="shared" si="6"/>
        <v>1475C</v>
      </c>
      <c r="D378" s="8">
        <f>D370-D377</f>
        <v>0</v>
      </c>
      <c r="F378" s="18">
        <v>1475</v>
      </c>
      <c r="G378" s="24" t="s">
        <v>347</v>
      </c>
    </row>
    <row r="379" spans="1:7" ht="21" customHeight="1" x14ac:dyDescent="0.25">
      <c r="A379" s="20">
        <v>15</v>
      </c>
      <c r="B379" s="14" t="s">
        <v>207</v>
      </c>
      <c r="C379" s="18" t="str">
        <f t="shared" si="6"/>
        <v>1491C</v>
      </c>
      <c r="D379" s="8"/>
      <c r="F379" s="18">
        <v>1491</v>
      </c>
      <c r="G379" s="24" t="s">
        <v>347</v>
      </c>
    </row>
    <row r="380" spans="1:7" ht="21" customHeight="1" x14ac:dyDescent="0.25">
      <c r="A380" s="20">
        <v>16</v>
      </c>
      <c r="B380" s="12" t="s">
        <v>208</v>
      </c>
      <c r="C380" s="18" t="str">
        <f t="shared" si="6"/>
        <v>1492C</v>
      </c>
      <c r="D380" s="8"/>
      <c r="F380" s="18">
        <v>1492</v>
      </c>
      <c r="G380" s="24" t="s">
        <v>347</v>
      </c>
    </row>
    <row r="381" spans="1:7" ht="21" customHeight="1" x14ac:dyDescent="0.25">
      <c r="A381" s="20">
        <v>17</v>
      </c>
      <c r="B381" s="14" t="s">
        <v>209</v>
      </c>
      <c r="C381" s="18" t="str">
        <f t="shared" si="6"/>
        <v>1495C</v>
      </c>
      <c r="D381" s="8">
        <f>D379-D380</f>
        <v>0</v>
      </c>
      <c r="F381" s="18">
        <v>1495</v>
      </c>
      <c r="G381" s="24" t="s">
        <v>347</v>
      </c>
    </row>
    <row r="382" spans="1:7" ht="21" customHeight="1" x14ac:dyDescent="0.25">
      <c r="A382" s="20">
        <v>18</v>
      </c>
      <c r="B382" s="14" t="s">
        <v>210</v>
      </c>
      <c r="C382" s="18" t="str">
        <f t="shared" si="6"/>
        <v>1600C</v>
      </c>
      <c r="D382" s="8">
        <f>D378+D381</f>
        <v>0</v>
      </c>
      <c r="F382" s="18">
        <v>1600</v>
      </c>
      <c r="G382" s="24" t="s">
        <v>347</v>
      </c>
    </row>
    <row r="383" spans="1:7" ht="21" customHeight="1" x14ac:dyDescent="0.25">
      <c r="A383" s="20"/>
      <c r="B383" s="54" t="s">
        <v>314</v>
      </c>
      <c r="C383" s="50"/>
      <c r="D383" s="8"/>
      <c r="F383" s="22"/>
      <c r="G383" s="24" t="s">
        <v>347</v>
      </c>
    </row>
    <row r="384" spans="1:7" ht="21" customHeight="1" x14ac:dyDescent="0.25">
      <c r="A384" s="20"/>
      <c r="B384" s="55" t="s">
        <v>310</v>
      </c>
      <c r="C384" s="50" t="s">
        <v>416</v>
      </c>
      <c r="D384" s="8"/>
      <c r="F384" s="22" t="s">
        <v>312</v>
      </c>
      <c r="G384" s="24" t="s">
        <v>347</v>
      </c>
    </row>
    <row r="385" spans="1:7" ht="21" customHeight="1" x14ac:dyDescent="0.25">
      <c r="A385" s="20"/>
      <c r="B385" s="55" t="s">
        <v>311</v>
      </c>
      <c r="C385" s="50" t="s">
        <v>417</v>
      </c>
      <c r="D385" s="8"/>
      <c r="F385" s="22" t="s">
        <v>313</v>
      </c>
      <c r="G385" s="24" t="s">
        <v>347</v>
      </c>
    </row>
    <row r="386" spans="1:7" ht="21" customHeight="1" x14ac:dyDescent="0.25">
      <c r="A386" s="20">
        <v>19</v>
      </c>
      <c r="B386" s="54" t="s">
        <v>211</v>
      </c>
      <c r="C386" s="50"/>
      <c r="D386" s="8"/>
      <c r="F386" s="18"/>
      <c r="G386" s="24" t="s">
        <v>347</v>
      </c>
    </row>
    <row r="387" spans="1:7" ht="21" customHeight="1" x14ac:dyDescent="0.25">
      <c r="A387" s="20"/>
      <c r="B387" s="55" t="s">
        <v>315</v>
      </c>
      <c r="C387" s="50" t="str">
        <f t="shared" si="6"/>
        <v>1661C</v>
      </c>
      <c r="D387" s="8"/>
      <c r="F387" s="18">
        <v>1661</v>
      </c>
      <c r="G387" s="24" t="s">
        <v>347</v>
      </c>
    </row>
    <row r="388" spans="1:7" ht="21" customHeight="1" x14ac:dyDescent="0.25">
      <c r="A388" s="20"/>
      <c r="B388" s="55" t="s">
        <v>316</v>
      </c>
      <c r="C388" s="50" t="str">
        <f t="shared" si="6"/>
        <v>1664C</v>
      </c>
      <c r="D388" s="8"/>
      <c r="F388" s="18">
        <v>1664</v>
      </c>
      <c r="G388" s="24" t="s">
        <v>347</v>
      </c>
    </row>
    <row r="389" spans="1:7" ht="21" customHeight="1" x14ac:dyDescent="0.25">
      <c r="A389" s="20"/>
      <c r="B389" s="55" t="s">
        <v>317</v>
      </c>
      <c r="C389" s="50" t="str">
        <f t="shared" si="6"/>
        <v>1666C</v>
      </c>
      <c r="D389" s="8"/>
      <c r="F389" s="18">
        <v>1666</v>
      </c>
      <c r="G389" s="24" t="s">
        <v>347</v>
      </c>
    </row>
    <row r="390" spans="1:7" ht="21" customHeight="1" x14ac:dyDescent="0.25">
      <c r="A390" s="20"/>
      <c r="B390" s="55" t="s">
        <v>318</v>
      </c>
      <c r="C390" s="50" t="str">
        <f t="shared" si="6"/>
        <v>1668C</v>
      </c>
      <c r="D390" s="8"/>
      <c r="F390" s="18">
        <v>1668</v>
      </c>
      <c r="G390" s="24" t="s">
        <v>347</v>
      </c>
    </row>
    <row r="391" spans="1:7" ht="33" x14ac:dyDescent="0.25">
      <c r="A391" s="20">
        <v>20</v>
      </c>
      <c r="B391" s="54" t="s">
        <v>230</v>
      </c>
      <c r="C391" s="50" t="str">
        <f t="shared" si="6"/>
        <v>1670C</v>
      </c>
      <c r="D391" s="8">
        <f>SUM(D387:D390)+D382</f>
        <v>0</v>
      </c>
      <c r="F391" s="18">
        <v>1670</v>
      </c>
      <c r="G391" s="24" t="s">
        <v>347</v>
      </c>
    </row>
    <row r="392" spans="1:7" ht="33" x14ac:dyDescent="0.25">
      <c r="A392" s="20"/>
      <c r="B392" s="54" t="s">
        <v>321</v>
      </c>
      <c r="C392" s="50"/>
      <c r="D392" s="8"/>
      <c r="F392" s="22"/>
      <c r="G392" s="24" t="s">
        <v>347</v>
      </c>
    </row>
    <row r="393" spans="1:7" ht="21" customHeight="1" x14ac:dyDescent="0.25">
      <c r="A393" s="20"/>
      <c r="B393" s="55" t="s">
        <v>324</v>
      </c>
      <c r="C393" s="50" t="s">
        <v>418</v>
      </c>
      <c r="D393" s="8"/>
      <c r="F393" s="22" t="s">
        <v>319</v>
      </c>
      <c r="G393" s="24" t="s">
        <v>347</v>
      </c>
    </row>
    <row r="394" spans="1:7" ht="21" customHeight="1" x14ac:dyDescent="0.25">
      <c r="A394" s="20"/>
      <c r="B394" s="55" t="s">
        <v>325</v>
      </c>
      <c r="C394" s="50" t="s">
        <v>419</v>
      </c>
      <c r="D394" s="8"/>
      <c r="F394" s="22" t="s">
        <v>320</v>
      </c>
      <c r="G394" s="24" t="s">
        <v>347</v>
      </c>
    </row>
    <row r="395" spans="1:7" ht="21" customHeight="1" x14ac:dyDescent="0.25">
      <c r="A395" s="20">
        <v>21</v>
      </c>
      <c r="B395" s="14" t="s">
        <v>212</v>
      </c>
      <c r="C395" s="18"/>
      <c r="D395" s="8"/>
      <c r="F395" s="18"/>
      <c r="G395" s="24" t="s">
        <v>347</v>
      </c>
    </row>
    <row r="396" spans="1:7" ht="21" customHeight="1" x14ac:dyDescent="0.25">
      <c r="A396" s="20"/>
      <c r="B396" s="12" t="s">
        <v>322</v>
      </c>
      <c r="C396" s="18" t="str">
        <f t="shared" ref="C396:C397" si="7">+CONCATENATE(F396,G396)</f>
        <v>1671C</v>
      </c>
      <c r="D396" s="8"/>
      <c r="F396" s="18">
        <v>1671</v>
      </c>
      <c r="G396" s="24" t="s">
        <v>347</v>
      </c>
    </row>
    <row r="397" spans="1:7" ht="21" customHeight="1" x14ac:dyDescent="0.25">
      <c r="A397" s="20"/>
      <c r="B397" s="12" t="s">
        <v>323</v>
      </c>
      <c r="C397" s="18" t="str">
        <f t="shared" si="7"/>
        <v>1672C</v>
      </c>
      <c r="D397" s="8"/>
      <c r="F397" s="18">
        <v>1672</v>
      </c>
      <c r="G397" s="24" t="s">
        <v>347</v>
      </c>
    </row>
  </sheetData>
  <mergeCells count="4">
    <mergeCell ref="A5:D5"/>
    <mergeCell ref="A2:D2"/>
    <mergeCell ref="A3:D3"/>
    <mergeCell ref="A326:D326"/>
  </mergeCells>
  <pageMargins left="0.7" right="0.7" top="0.75" bottom="0.75" header="0.3" footer="0.3"/>
  <pageSetup scale="48" fitToHeight="0" orientation="portrait" r:id="rId1"/>
  <rowBreaks count="9" manualBreakCount="9">
    <brk id="52" max="3" man="1"/>
    <brk id="89" max="3" man="1"/>
    <brk id="126" max="3" man="1"/>
    <brk id="156" max="3" man="1"/>
    <brk id="203" max="3" man="1"/>
    <brk id="253" max="3" man="1"/>
    <brk id="301" max="3" man="1"/>
    <brk id="323" max="3" man="1"/>
    <brk id="368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24A6B-D1C0-414C-B6A4-2CA6730C20DA}">
  <sheetPr codeName="Sheet9"/>
  <dimension ref="A1:F86"/>
  <sheetViews>
    <sheetView tabSelected="1" zoomScaleNormal="100" workbookViewId="0">
      <selection activeCell="C76" sqref="C76"/>
    </sheetView>
  </sheetViews>
  <sheetFormatPr defaultRowHeight="15" x14ac:dyDescent="0.25"/>
  <cols>
    <col min="2" max="2" width="64.85546875" style="30" customWidth="1"/>
    <col min="3" max="3" width="28" style="40" customWidth="1"/>
    <col min="4" max="4" width="35" style="30" customWidth="1"/>
    <col min="5" max="5" width="35.7109375" customWidth="1"/>
  </cols>
  <sheetData>
    <row r="1" spans="1:5" ht="20.25" x14ac:dyDescent="0.25">
      <c r="A1" s="90" t="s">
        <v>232</v>
      </c>
      <c r="B1" s="90"/>
      <c r="C1" s="90"/>
      <c r="D1" s="90"/>
    </row>
    <row r="2" spans="1:5" ht="20.25" x14ac:dyDescent="0.25">
      <c r="A2" s="99" t="s">
        <v>547</v>
      </c>
      <c r="B2" s="99"/>
      <c r="C2" s="99"/>
      <c r="D2" s="99"/>
      <c r="E2" s="47"/>
    </row>
    <row r="3" spans="1:5" ht="15" customHeight="1" x14ac:dyDescent="0.25">
      <c r="A3" s="101" t="s">
        <v>374</v>
      </c>
      <c r="B3" s="101"/>
      <c r="C3" s="101"/>
      <c r="D3" s="101"/>
      <c r="E3" s="47"/>
    </row>
    <row r="4" spans="1:5" ht="49.5" x14ac:dyDescent="0.25">
      <c r="A4" s="51" t="s">
        <v>360</v>
      </c>
      <c r="B4" s="51" t="s">
        <v>213</v>
      </c>
      <c r="C4" s="52" t="s">
        <v>214</v>
      </c>
      <c r="D4" s="89" t="s">
        <v>572</v>
      </c>
      <c r="E4" s="47"/>
    </row>
    <row r="5" spans="1:5" x14ac:dyDescent="0.25">
      <c r="A5" s="31">
        <v>1</v>
      </c>
      <c r="B5" s="32" t="s">
        <v>608</v>
      </c>
      <c r="C5" s="41"/>
      <c r="D5" s="32"/>
      <c r="E5" s="30"/>
    </row>
    <row r="6" spans="1:5" x14ac:dyDescent="0.25">
      <c r="A6" s="33"/>
      <c r="B6" s="34" t="s">
        <v>361</v>
      </c>
      <c r="C6" s="42" t="s">
        <v>376</v>
      </c>
      <c r="D6" s="34"/>
    </row>
    <row r="7" spans="1:5" x14ac:dyDescent="0.25">
      <c r="A7" s="33"/>
      <c r="B7" s="34" t="s">
        <v>362</v>
      </c>
      <c r="C7" s="42" t="s">
        <v>377</v>
      </c>
      <c r="D7" s="34"/>
    </row>
    <row r="8" spans="1:5" x14ac:dyDescent="0.25">
      <c r="A8" s="33"/>
      <c r="B8" s="34" t="s">
        <v>363</v>
      </c>
      <c r="C8" s="42" t="s">
        <v>378</v>
      </c>
      <c r="D8" s="34"/>
    </row>
    <row r="9" spans="1:5" x14ac:dyDescent="0.25">
      <c r="A9" s="33"/>
      <c r="B9" s="34" t="s">
        <v>364</v>
      </c>
      <c r="C9" s="42" t="s">
        <v>379</v>
      </c>
      <c r="D9" s="34"/>
    </row>
    <row r="10" spans="1:5" x14ac:dyDescent="0.25">
      <c r="A10" s="33"/>
      <c r="B10" s="34" t="s">
        <v>365</v>
      </c>
      <c r="C10" s="42" t="s">
        <v>380</v>
      </c>
      <c r="D10" s="34"/>
    </row>
    <row r="11" spans="1:5" x14ac:dyDescent="0.25">
      <c r="A11" s="33"/>
      <c r="B11" s="34" t="s">
        <v>366</v>
      </c>
      <c r="C11" s="42" t="s">
        <v>381</v>
      </c>
      <c r="D11" s="34"/>
    </row>
    <row r="12" spans="1:5" x14ac:dyDescent="0.25">
      <c r="A12" s="33"/>
      <c r="B12" s="34" t="s">
        <v>382</v>
      </c>
      <c r="C12" s="42" t="s">
        <v>383</v>
      </c>
      <c r="D12" s="34"/>
    </row>
    <row r="13" spans="1:5" x14ac:dyDescent="0.25">
      <c r="A13" s="33"/>
      <c r="B13" s="74" t="s">
        <v>546</v>
      </c>
      <c r="C13" s="75" t="s">
        <v>609</v>
      </c>
      <c r="D13" s="34"/>
      <c r="E13" s="76"/>
    </row>
    <row r="14" spans="1:5" x14ac:dyDescent="0.25">
      <c r="A14" s="33"/>
      <c r="B14" s="34"/>
      <c r="C14" s="42"/>
      <c r="D14" s="34"/>
    </row>
    <row r="15" spans="1:5" x14ac:dyDescent="0.25">
      <c r="A15" s="31">
        <v>2</v>
      </c>
      <c r="B15" s="32" t="s">
        <v>367</v>
      </c>
      <c r="C15" s="42"/>
      <c r="D15" s="34"/>
      <c r="E15" s="30"/>
    </row>
    <row r="16" spans="1:5" x14ac:dyDescent="0.25">
      <c r="A16" s="33"/>
      <c r="B16" s="34" t="s">
        <v>573</v>
      </c>
      <c r="C16" s="42" t="s">
        <v>384</v>
      </c>
      <c r="D16" s="34"/>
    </row>
    <row r="17" spans="1:6" x14ac:dyDescent="0.25">
      <c r="A17" s="33"/>
      <c r="B17" s="34" t="s">
        <v>574</v>
      </c>
      <c r="C17" s="42" t="s">
        <v>385</v>
      </c>
      <c r="D17" s="34"/>
    </row>
    <row r="18" spans="1:6" x14ac:dyDescent="0.25">
      <c r="A18" s="33"/>
      <c r="B18" s="34" t="s">
        <v>575</v>
      </c>
      <c r="C18" s="42" t="s">
        <v>386</v>
      </c>
      <c r="D18" s="34"/>
    </row>
    <row r="19" spans="1:6" x14ac:dyDescent="0.25">
      <c r="A19" s="33"/>
      <c r="B19" s="34" t="s">
        <v>576</v>
      </c>
      <c r="C19" s="42" t="s">
        <v>387</v>
      </c>
      <c r="D19" s="34"/>
    </row>
    <row r="20" spans="1:6" x14ac:dyDescent="0.25">
      <c r="A20" s="33"/>
      <c r="B20" s="34" t="s">
        <v>577</v>
      </c>
      <c r="C20" s="42" t="s">
        <v>388</v>
      </c>
      <c r="D20" s="34"/>
    </row>
    <row r="21" spans="1:6" ht="30" x14ac:dyDescent="0.25">
      <c r="A21" s="33"/>
      <c r="B21" s="34" t="s">
        <v>578</v>
      </c>
      <c r="C21" s="42" t="s">
        <v>389</v>
      </c>
      <c r="D21" s="77" t="s">
        <v>582</v>
      </c>
    </row>
    <row r="22" spans="1:6" ht="30" x14ac:dyDescent="0.25">
      <c r="A22" s="33"/>
      <c r="B22" s="74" t="s">
        <v>579</v>
      </c>
      <c r="C22" s="42"/>
      <c r="D22" s="74" t="s">
        <v>545</v>
      </c>
      <c r="E22" s="78"/>
      <c r="F22" s="79"/>
    </row>
    <row r="23" spans="1:6" x14ac:dyDescent="0.25">
      <c r="A23" s="33"/>
      <c r="B23" s="34" t="s">
        <v>580</v>
      </c>
      <c r="C23" s="42" t="s">
        <v>390</v>
      </c>
      <c r="D23" s="77" t="s">
        <v>582</v>
      </c>
    </row>
    <row r="24" spans="1:6" ht="30" x14ac:dyDescent="0.25">
      <c r="A24" s="33"/>
      <c r="B24" s="34" t="s">
        <v>581</v>
      </c>
      <c r="C24" s="42" t="s">
        <v>391</v>
      </c>
      <c r="D24" s="77" t="s">
        <v>582</v>
      </c>
    </row>
    <row r="25" spans="1:6" x14ac:dyDescent="0.25">
      <c r="A25" s="33"/>
      <c r="B25" s="34"/>
      <c r="C25" s="42"/>
      <c r="D25" s="34"/>
    </row>
    <row r="26" spans="1:6" x14ac:dyDescent="0.25">
      <c r="A26" s="31">
        <v>3</v>
      </c>
      <c r="B26" s="32" t="s">
        <v>368</v>
      </c>
      <c r="C26" s="42"/>
      <c r="D26" s="34"/>
    </row>
    <row r="27" spans="1:6" x14ac:dyDescent="0.25">
      <c r="A27" s="33"/>
      <c r="B27" s="34" t="s">
        <v>583</v>
      </c>
      <c r="C27" s="42" t="s">
        <v>392</v>
      </c>
      <c r="D27" s="34"/>
    </row>
    <row r="28" spans="1:6" x14ac:dyDescent="0.25">
      <c r="A28" s="33"/>
      <c r="B28" s="34" t="s">
        <v>584</v>
      </c>
      <c r="C28" s="42" t="s">
        <v>393</v>
      </c>
      <c r="D28" s="34"/>
    </row>
    <row r="29" spans="1:6" x14ac:dyDescent="0.25">
      <c r="A29" s="33"/>
      <c r="B29" s="34" t="s">
        <v>585</v>
      </c>
      <c r="C29" s="57" t="s">
        <v>394</v>
      </c>
      <c r="D29" s="56"/>
    </row>
    <row r="30" spans="1:6" x14ac:dyDescent="0.25">
      <c r="A30" s="33"/>
      <c r="B30" s="56" t="s">
        <v>586</v>
      </c>
      <c r="C30" s="57" t="s">
        <v>395</v>
      </c>
      <c r="D30" s="56" t="s">
        <v>369</v>
      </c>
    </row>
    <row r="31" spans="1:6" x14ac:dyDescent="0.25">
      <c r="A31" s="33"/>
      <c r="B31" s="56" t="s">
        <v>587</v>
      </c>
      <c r="C31" s="57" t="s">
        <v>396</v>
      </c>
      <c r="D31" s="56"/>
    </row>
    <row r="32" spans="1:6" x14ac:dyDescent="0.25">
      <c r="A32" s="33"/>
      <c r="B32" s="56" t="s">
        <v>588</v>
      </c>
      <c r="C32" s="57" t="s">
        <v>397</v>
      </c>
      <c r="D32" s="56" t="s">
        <v>369</v>
      </c>
    </row>
    <row r="33" spans="1:5" x14ac:dyDescent="0.25">
      <c r="A33" s="33"/>
      <c r="B33" s="56" t="s">
        <v>589</v>
      </c>
      <c r="C33" s="57" t="s">
        <v>398</v>
      </c>
      <c r="D33" s="58"/>
    </row>
    <row r="34" spans="1:5" x14ac:dyDescent="0.25">
      <c r="A34" s="33"/>
      <c r="B34" s="56" t="s">
        <v>590</v>
      </c>
      <c r="C34" s="57" t="s">
        <v>399</v>
      </c>
      <c r="D34" s="58"/>
    </row>
    <row r="35" spans="1:5" x14ac:dyDescent="0.25">
      <c r="A35" s="33"/>
      <c r="B35" s="56"/>
      <c r="C35" s="57"/>
      <c r="D35" s="58"/>
    </row>
    <row r="36" spans="1:5" x14ac:dyDescent="0.25">
      <c r="A36" s="31">
        <v>4</v>
      </c>
      <c r="B36" s="32" t="s">
        <v>370</v>
      </c>
      <c r="C36" s="57"/>
      <c r="D36" s="56"/>
    </row>
    <row r="37" spans="1:5" x14ac:dyDescent="0.25">
      <c r="A37" s="33"/>
      <c r="B37" s="34" t="s">
        <v>591</v>
      </c>
      <c r="C37" s="57" t="s">
        <v>400</v>
      </c>
      <c r="D37" s="56"/>
    </row>
    <row r="38" spans="1:5" x14ac:dyDescent="0.25">
      <c r="A38" s="33"/>
      <c r="B38" s="34" t="s">
        <v>592</v>
      </c>
      <c r="C38" s="57" t="s">
        <v>401</v>
      </c>
      <c r="D38" s="56"/>
    </row>
    <row r="39" spans="1:5" x14ac:dyDescent="0.25">
      <c r="A39" s="33"/>
      <c r="B39" s="56"/>
      <c r="C39" s="57"/>
      <c r="D39" s="56"/>
    </row>
    <row r="40" spans="1:5" x14ac:dyDescent="0.25">
      <c r="A40" s="31">
        <v>5</v>
      </c>
      <c r="B40" s="32" t="s">
        <v>371</v>
      </c>
      <c r="C40" s="57"/>
      <c r="D40" s="56"/>
    </row>
    <row r="41" spans="1:5" x14ac:dyDescent="0.25">
      <c r="A41" s="33"/>
      <c r="B41" s="34" t="s">
        <v>593</v>
      </c>
      <c r="C41" s="57" t="s">
        <v>402</v>
      </c>
      <c r="D41" s="56"/>
    </row>
    <row r="42" spans="1:5" x14ac:dyDescent="0.25">
      <c r="A42" s="33"/>
      <c r="B42" s="34" t="s">
        <v>594</v>
      </c>
      <c r="C42" s="57" t="s">
        <v>403</v>
      </c>
      <c r="D42" s="56"/>
    </row>
    <row r="43" spans="1:5" x14ac:dyDescent="0.25">
      <c r="A43" s="33"/>
      <c r="B43" s="34" t="s">
        <v>595</v>
      </c>
      <c r="C43" s="57" t="s">
        <v>404</v>
      </c>
      <c r="D43" s="56"/>
    </row>
    <row r="44" spans="1:5" x14ac:dyDescent="0.25">
      <c r="A44" s="33"/>
      <c r="B44" s="34"/>
      <c r="C44" s="42"/>
      <c r="D44" s="34"/>
    </row>
    <row r="45" spans="1:5" x14ac:dyDescent="0.25">
      <c r="A45" s="33">
        <v>7</v>
      </c>
      <c r="B45" s="32" t="s">
        <v>372</v>
      </c>
      <c r="C45" s="42"/>
      <c r="D45" s="34"/>
    </row>
    <row r="46" spans="1:5" ht="30" x14ac:dyDescent="0.25">
      <c r="A46" s="33"/>
      <c r="B46" s="74" t="s">
        <v>596</v>
      </c>
      <c r="C46" s="42" t="s">
        <v>405</v>
      </c>
      <c r="D46" s="34"/>
      <c r="E46" s="83"/>
    </row>
    <row r="47" spans="1:5" x14ac:dyDescent="0.25">
      <c r="A47" s="33"/>
      <c r="B47" s="34" t="s">
        <v>597</v>
      </c>
      <c r="C47" s="42" t="s">
        <v>406</v>
      </c>
      <c r="D47" s="34"/>
      <c r="E47" s="47"/>
    </row>
    <row r="48" spans="1:5" x14ac:dyDescent="0.25">
      <c r="A48" s="33"/>
      <c r="B48" s="34" t="s">
        <v>598</v>
      </c>
      <c r="C48" s="42" t="s">
        <v>407</v>
      </c>
      <c r="D48" s="34"/>
      <c r="E48" s="47"/>
    </row>
    <row r="49" spans="1:5" x14ac:dyDescent="0.25">
      <c r="A49" s="33"/>
      <c r="B49" s="34" t="s">
        <v>599</v>
      </c>
      <c r="C49" s="42" t="s">
        <v>408</v>
      </c>
      <c r="D49" s="34"/>
      <c r="E49" s="47"/>
    </row>
    <row r="50" spans="1:5" x14ac:dyDescent="0.25">
      <c r="A50" s="33"/>
      <c r="B50" s="34" t="s">
        <v>600</v>
      </c>
      <c r="C50" s="42" t="s">
        <v>409</v>
      </c>
      <c r="D50" s="34"/>
      <c r="E50" s="47"/>
    </row>
    <row r="51" spans="1:5" ht="31.5" x14ac:dyDescent="0.25">
      <c r="A51" s="33"/>
      <c r="B51" s="81" t="s">
        <v>601</v>
      </c>
      <c r="C51" s="75" t="s">
        <v>610</v>
      </c>
      <c r="D51" s="34"/>
      <c r="E51" s="84"/>
    </row>
    <row r="52" spans="1:5" ht="15.75" x14ac:dyDescent="0.25">
      <c r="A52" s="33"/>
      <c r="B52" s="81" t="s">
        <v>602</v>
      </c>
      <c r="C52" s="75" t="s">
        <v>611</v>
      </c>
      <c r="D52" s="34"/>
      <c r="E52" s="84"/>
    </row>
    <row r="53" spans="1:5" ht="31.5" x14ac:dyDescent="0.25">
      <c r="A53" s="33"/>
      <c r="B53" s="81" t="s">
        <v>603</v>
      </c>
      <c r="C53" s="75" t="s">
        <v>612</v>
      </c>
      <c r="D53" s="34"/>
      <c r="E53" s="84"/>
    </row>
    <row r="54" spans="1:5" ht="31.5" x14ac:dyDescent="0.25">
      <c r="A54" s="33"/>
      <c r="B54" s="81" t="s">
        <v>604</v>
      </c>
      <c r="C54" s="75" t="s">
        <v>613</v>
      </c>
      <c r="D54" s="34"/>
      <c r="E54" s="84"/>
    </row>
    <row r="55" spans="1:5" ht="31.5" x14ac:dyDescent="0.25">
      <c r="A55" s="33"/>
      <c r="B55" s="81" t="s">
        <v>605</v>
      </c>
      <c r="C55" s="75" t="s">
        <v>614</v>
      </c>
      <c r="D55" s="34"/>
      <c r="E55" s="84"/>
    </row>
    <row r="56" spans="1:5" ht="47.25" x14ac:dyDescent="0.25">
      <c r="A56" s="33"/>
      <c r="B56" s="81" t="s">
        <v>606</v>
      </c>
      <c r="C56" s="75" t="s">
        <v>615</v>
      </c>
      <c r="D56" s="34"/>
      <c r="E56" s="84"/>
    </row>
    <row r="57" spans="1:5" x14ac:dyDescent="0.25">
      <c r="A57" s="33"/>
      <c r="B57" s="34"/>
      <c r="C57" s="42"/>
      <c r="D57" s="34"/>
    </row>
    <row r="58" spans="1:5" x14ac:dyDescent="0.25">
      <c r="A58" s="31">
        <v>7</v>
      </c>
      <c r="B58" s="32" t="s">
        <v>373</v>
      </c>
      <c r="C58" s="42" t="s">
        <v>410</v>
      </c>
      <c r="D58" s="34"/>
    </row>
    <row r="59" spans="1:5" x14ac:dyDescent="0.25">
      <c r="A59" s="35">
        <v>8</v>
      </c>
      <c r="B59" s="39" t="s">
        <v>467</v>
      </c>
      <c r="C59" s="43" t="s">
        <v>411</v>
      </c>
      <c r="D59" s="36"/>
    </row>
    <row r="60" spans="1:5" ht="30" x14ac:dyDescent="0.25">
      <c r="A60" s="35">
        <v>9</v>
      </c>
      <c r="B60" s="36" t="s">
        <v>460</v>
      </c>
      <c r="C60" s="44" t="s">
        <v>461</v>
      </c>
      <c r="D60" s="63" t="s">
        <v>462</v>
      </c>
    </row>
    <row r="61" spans="1:5" ht="30" x14ac:dyDescent="0.25">
      <c r="A61" s="35">
        <v>10</v>
      </c>
      <c r="B61" s="36" t="s">
        <v>463</v>
      </c>
      <c r="C61" s="44" t="s">
        <v>464</v>
      </c>
      <c r="D61" s="63" t="s">
        <v>462</v>
      </c>
    </row>
    <row r="62" spans="1:5" x14ac:dyDescent="0.25">
      <c r="A62" s="35">
        <v>11</v>
      </c>
      <c r="B62" s="36" t="s">
        <v>465</v>
      </c>
      <c r="C62" s="45" t="s">
        <v>466</v>
      </c>
      <c r="D62" s="63" t="s">
        <v>462</v>
      </c>
    </row>
    <row r="63" spans="1:5" x14ac:dyDescent="0.25">
      <c r="A63" s="85">
        <f>+A62+1</f>
        <v>12</v>
      </c>
      <c r="B63" s="77" t="s">
        <v>468</v>
      </c>
      <c r="C63" s="86" t="s">
        <v>524</v>
      </c>
      <c r="D63" s="87"/>
    </row>
    <row r="64" spans="1:5" x14ac:dyDescent="0.25">
      <c r="A64" s="85">
        <f>+A63+1</f>
        <v>13</v>
      </c>
      <c r="B64" s="77" t="s">
        <v>469</v>
      </c>
      <c r="C64" s="86" t="s">
        <v>525</v>
      </c>
      <c r="D64" s="87"/>
    </row>
    <row r="65" spans="1:5" ht="30" x14ac:dyDescent="0.25">
      <c r="A65" s="85">
        <f t="shared" ref="A65:A75" si="0">+A64+1</f>
        <v>14</v>
      </c>
      <c r="B65" s="74" t="s">
        <v>544</v>
      </c>
      <c r="C65" s="86" t="s">
        <v>526</v>
      </c>
      <c r="D65" s="64" t="s">
        <v>607</v>
      </c>
      <c r="E65" s="80"/>
    </row>
    <row r="66" spans="1:5" x14ac:dyDescent="0.25">
      <c r="A66" s="85">
        <f t="shared" si="0"/>
        <v>15</v>
      </c>
      <c r="B66" s="77" t="s">
        <v>470</v>
      </c>
      <c r="C66" s="86" t="s">
        <v>527</v>
      </c>
      <c r="D66" s="87"/>
    </row>
    <row r="67" spans="1:5" x14ac:dyDescent="0.25">
      <c r="A67" s="85">
        <f t="shared" si="0"/>
        <v>16</v>
      </c>
      <c r="B67" s="77" t="s">
        <v>471</v>
      </c>
      <c r="C67" s="86" t="s">
        <v>528</v>
      </c>
      <c r="D67" s="87"/>
    </row>
    <row r="68" spans="1:5" x14ac:dyDescent="0.25">
      <c r="A68" s="85">
        <f t="shared" si="0"/>
        <v>17</v>
      </c>
      <c r="B68" s="77" t="s">
        <v>472</v>
      </c>
      <c r="C68" s="86" t="s">
        <v>529</v>
      </c>
      <c r="D68" s="87"/>
    </row>
    <row r="69" spans="1:5" x14ac:dyDescent="0.25">
      <c r="A69" s="85">
        <f t="shared" si="0"/>
        <v>18</v>
      </c>
      <c r="B69" s="77" t="s">
        <v>473</v>
      </c>
      <c r="C69" s="86" t="s">
        <v>530</v>
      </c>
      <c r="D69" s="87"/>
    </row>
    <row r="70" spans="1:5" x14ac:dyDescent="0.25">
      <c r="A70" s="85">
        <f t="shared" si="0"/>
        <v>19</v>
      </c>
      <c r="B70" s="77" t="s">
        <v>474</v>
      </c>
      <c r="C70" s="86" t="s">
        <v>531</v>
      </c>
      <c r="D70" s="87"/>
    </row>
    <row r="71" spans="1:5" x14ac:dyDescent="0.25">
      <c r="A71" s="85">
        <f t="shared" si="0"/>
        <v>20</v>
      </c>
      <c r="B71" s="77" t="s">
        <v>475</v>
      </c>
      <c r="C71" s="86" t="s">
        <v>532</v>
      </c>
      <c r="D71" s="87"/>
    </row>
    <row r="72" spans="1:5" x14ac:dyDescent="0.25">
      <c r="A72" s="85">
        <f t="shared" si="0"/>
        <v>21</v>
      </c>
      <c r="B72" s="74" t="s">
        <v>542</v>
      </c>
      <c r="C72" s="86" t="s">
        <v>533</v>
      </c>
      <c r="D72" s="87"/>
      <c r="E72" s="88"/>
    </row>
    <row r="73" spans="1:5" x14ac:dyDescent="0.25">
      <c r="A73" s="85">
        <f t="shared" si="0"/>
        <v>22</v>
      </c>
      <c r="B73" s="77" t="s">
        <v>476</v>
      </c>
      <c r="C73" s="86" t="s">
        <v>534</v>
      </c>
      <c r="D73" s="87"/>
    </row>
    <row r="74" spans="1:5" x14ac:dyDescent="0.25">
      <c r="A74" s="85">
        <f t="shared" si="0"/>
        <v>23</v>
      </c>
      <c r="B74" s="77" t="s">
        <v>477</v>
      </c>
      <c r="C74" s="86" t="s">
        <v>535</v>
      </c>
      <c r="D74" s="87"/>
    </row>
    <row r="75" spans="1:5" x14ac:dyDescent="0.25">
      <c r="A75" s="85">
        <f t="shared" si="0"/>
        <v>24</v>
      </c>
      <c r="B75" s="77" t="s">
        <v>478</v>
      </c>
      <c r="C75" s="86" t="s">
        <v>536</v>
      </c>
      <c r="D75" s="87"/>
    </row>
    <row r="76" spans="1:5" ht="30" x14ac:dyDescent="0.25">
      <c r="A76" s="82">
        <v>25</v>
      </c>
      <c r="B76" s="74" t="s">
        <v>543</v>
      </c>
      <c r="C76" s="102" t="s">
        <v>616</v>
      </c>
      <c r="D76" s="87"/>
      <c r="E76" s="84"/>
    </row>
    <row r="79" spans="1:5" x14ac:dyDescent="0.25">
      <c r="A79" s="100" t="s">
        <v>453</v>
      </c>
      <c r="B79" s="100"/>
      <c r="C79" s="100"/>
      <c r="D79" s="100"/>
    </row>
    <row r="80" spans="1:5" x14ac:dyDescent="0.25">
      <c r="A80" s="37"/>
      <c r="B80" s="38" t="s">
        <v>454</v>
      </c>
      <c r="C80" s="46"/>
    </row>
    <row r="81" spans="1:3" x14ac:dyDescent="0.25">
      <c r="A81" s="33">
        <v>1</v>
      </c>
      <c r="B81" s="61" t="s">
        <v>455</v>
      </c>
      <c r="C81" s="42"/>
    </row>
    <row r="82" spans="1:3" x14ac:dyDescent="0.25">
      <c r="A82" s="33">
        <v>1.1000000000000001</v>
      </c>
      <c r="B82" s="62" t="s">
        <v>456</v>
      </c>
      <c r="C82" s="42"/>
    </row>
    <row r="83" spans="1:3" ht="30" x14ac:dyDescent="0.25">
      <c r="A83" s="33">
        <v>1.2</v>
      </c>
      <c r="B83" s="34" t="s">
        <v>457</v>
      </c>
      <c r="C83" s="42"/>
    </row>
    <row r="84" spans="1:3" x14ac:dyDescent="0.25">
      <c r="A84" s="33">
        <v>1.3</v>
      </c>
      <c r="B84" s="34" t="s">
        <v>458</v>
      </c>
      <c r="C84" s="42"/>
    </row>
    <row r="85" spans="1:3" ht="30" x14ac:dyDescent="0.25">
      <c r="A85" s="33">
        <v>1.4</v>
      </c>
      <c r="B85" s="34" t="s">
        <v>537</v>
      </c>
      <c r="C85" s="42"/>
    </row>
    <row r="86" spans="1:3" x14ac:dyDescent="0.25">
      <c r="A86" s="33">
        <v>1.5</v>
      </c>
      <c r="B86" s="34" t="s">
        <v>459</v>
      </c>
      <c r="C86" s="42"/>
    </row>
  </sheetData>
  <mergeCells count="4">
    <mergeCell ref="A1:D1"/>
    <mergeCell ref="A2:D2"/>
    <mergeCell ref="A79:D79"/>
    <mergeCell ref="A3:D3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Profile Form I</vt:lpstr>
      <vt:lpstr>Profile Form II</vt:lpstr>
      <vt:lpstr>Part I &amp; II</vt:lpstr>
      <vt:lpstr>PART III MOU information </vt:lpstr>
      <vt:lpstr>'Part I &amp; II'!Print_Area</vt:lpstr>
      <vt:lpstr>'Profile Form I'!Print_Area</vt:lpstr>
      <vt:lpstr>'Profile Form II'!Print_Area</vt:lpstr>
      <vt:lpstr>'Part I &amp; II'!Print_Titles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2024-06-20T05:26:31Z</dcterms:modified>
</cp:coreProperties>
</file>